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570" windowHeight="9255"/>
  </bookViews>
  <sheets>
    <sheet name="Executie" sheetId="2" r:id="rId1"/>
  </sheets>
  <definedNames>
    <definedName name="_xlnm.Print_Area" localSheetId="0">Executie!$A$1:$Q$504</definedName>
    <definedName name="_xlnm.Print_Area">#REF!</definedName>
    <definedName name="_xlnm.Print_Titles" localSheetId="0">Executie!$6:$7</definedName>
    <definedName name="_xlnm.Print_Titles">#N/A</definedName>
    <definedName name="Z_397CD15D_2114_4EF5_824A_761F5DAAF476_.wvu.PrintArea" localSheetId="0" hidden="1">Executie!$G$10:$O$450</definedName>
    <definedName name="Z_397CD15D_2114_4EF5_824A_761F5DAAF476_.wvu.Rows" localSheetId="0" hidden="1">Executie!#REF!,Executie!$20:$20,Executie!#REF!,Executie!$105:$105,Executie!$107:$109,Executie!$112:$114,Executie!$116:$118,Executie!$132:$132,Executie!$138:$139,Executie!$143:$144,Executie!$149:$149,Executie!$179:$179,Executie!$184:$185,Executie!$188:$190,Executie!$207:$207,Executie!$213:$214,Executie!$218:$218,Executie!$222:$223,Executie!$225:$225,Executie!$227:$227,Executie!$237:$237,Executie!$239:$239,Executie!$246:$246,Executie!$252:$252,Executie!$266:$266,Executie!$271:$272,Executie!$275:$277,Executie!$280:$282,Executie!$285:$285,Executie!$303:$303,Executie!$309:$310,Executie!$320:$322,Executie!$325:$325,Executie!$359:$360,Executie!$374:$374,Executie!#REF!,Executie!$388:$388,Executie!$391:$391,Executie!$441:$441</definedName>
  </definedNames>
  <calcPr calcId="145621"/>
</workbook>
</file>

<file path=xl/calcChain.xml><?xml version="1.0" encoding="utf-8"?>
<calcChain xmlns="http://schemas.openxmlformats.org/spreadsheetml/2006/main">
  <c r="K302" i="2" l="1"/>
  <c r="O107" i="2"/>
  <c r="L340" i="2" l="1"/>
  <c r="AE497" i="2" l="1"/>
  <c r="AE496" i="2"/>
  <c r="N340" i="2" l="1"/>
  <c r="O340" i="2" l="1"/>
  <c r="N423" i="2" l="1"/>
  <c r="M200" i="2" l="1"/>
  <c r="O300" i="2" l="1"/>
  <c r="M423" i="2" l="1"/>
  <c r="O426" i="2"/>
  <c r="O275" i="2"/>
  <c r="O276" i="2"/>
  <c r="O277" i="2"/>
  <c r="O278" i="2"/>
  <c r="O280" i="2"/>
  <c r="O281" i="2"/>
  <c r="O282" i="2"/>
  <c r="O283" i="2"/>
  <c r="O284" i="2"/>
  <c r="O285" i="2"/>
  <c r="O287" i="2"/>
  <c r="M286" i="2"/>
  <c r="H22" i="2" l="1"/>
  <c r="I340" i="2"/>
  <c r="H340" i="2"/>
  <c r="H339" i="2" s="1"/>
  <c r="H15" i="2"/>
  <c r="H14" i="2" s="1"/>
  <c r="H21" i="2"/>
  <c r="H27" i="2"/>
  <c r="H13" i="2" l="1"/>
  <c r="H10" i="2" s="1"/>
  <c r="H9" i="2" s="1"/>
  <c r="J485" i="2"/>
  <c r="J484" i="2" s="1"/>
  <c r="J483" i="2" s="1"/>
  <c r="J482" i="2" s="1"/>
  <c r="J481" i="2" s="1"/>
  <c r="J480" i="2" s="1"/>
  <c r="J479" i="2" s="1"/>
  <c r="J478" i="2" s="1"/>
  <c r="J477" i="2" s="1"/>
  <c r="J476" i="2" s="1"/>
  <c r="J475" i="2" s="1"/>
  <c r="J474" i="2" s="1"/>
  <c r="J473" i="2" s="1"/>
  <c r="J435" i="2"/>
  <c r="J434" i="2"/>
  <c r="J408" i="2"/>
  <c r="J392" i="2"/>
  <c r="J389" i="2"/>
  <c r="J388" i="2"/>
  <c r="J386" i="2"/>
  <c r="J368" i="2"/>
  <c r="J367" i="2"/>
  <c r="J366" i="2"/>
  <c r="J365" i="2"/>
  <c r="J364" i="2"/>
  <c r="J360" i="2"/>
  <c r="J358" i="2"/>
  <c r="J356" i="2"/>
  <c r="J355" i="2"/>
  <c r="J354" i="2"/>
  <c r="J353" i="2"/>
  <c r="J351" i="2"/>
  <c r="J350" i="2"/>
  <c r="J349" i="2"/>
  <c r="J348" i="2"/>
  <c r="J347" i="2"/>
  <c r="J346" i="2"/>
  <c r="J345" i="2"/>
  <c r="J344" i="2"/>
  <c r="J343" i="2"/>
  <c r="J342" i="2"/>
  <c r="J341" i="2"/>
  <c r="J340" i="2" s="1"/>
  <c r="J337" i="2"/>
  <c r="J336" i="2"/>
  <c r="J335" i="2"/>
  <c r="J332" i="2"/>
  <c r="J329" i="2"/>
  <c r="J328" i="2"/>
  <c r="J327" i="2"/>
  <c r="J326" i="2"/>
  <c r="J325" i="2"/>
  <c r="J324" i="2"/>
  <c r="J322" i="2"/>
  <c r="J321" i="2"/>
  <c r="J319" i="2"/>
  <c r="J318" i="2"/>
  <c r="J317" i="2"/>
  <c r="J316" i="2"/>
  <c r="J315" i="2"/>
  <c r="J314" i="2"/>
  <c r="J313" i="2"/>
  <c r="J311" i="2"/>
  <c r="J310" i="2"/>
  <c r="J309" i="2"/>
  <c r="J307" i="2"/>
  <c r="J306" i="2"/>
  <c r="J305" i="2"/>
  <c r="J304" i="2"/>
  <c r="J303" i="2"/>
  <c r="J302" i="2"/>
  <c r="J301" i="2"/>
  <c r="J300" i="2"/>
  <c r="J299" i="2"/>
  <c r="J298" i="2"/>
  <c r="J297" i="2"/>
  <c r="J294" i="2"/>
  <c r="J293" i="2"/>
  <c r="J292" i="2"/>
  <c r="J291" i="2"/>
  <c r="J290" i="2"/>
  <c r="J289" i="2"/>
  <c r="J287" i="2"/>
  <c r="J285" i="2"/>
  <c r="J284" i="2"/>
  <c r="J283" i="2"/>
  <c r="J282" i="2"/>
  <c r="J281" i="2"/>
  <c r="J280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50" i="2"/>
  <c r="J249" i="2"/>
  <c r="J248" i="2"/>
  <c r="J247" i="2"/>
  <c r="J246" i="2"/>
  <c r="J240" i="2"/>
  <c r="J233" i="2"/>
  <c r="J230" i="2"/>
  <c r="J228" i="2"/>
  <c r="J227" i="2"/>
  <c r="J226" i="2"/>
  <c r="J225" i="2"/>
  <c r="J223" i="2"/>
  <c r="J222" i="2"/>
  <c r="J221" i="2"/>
  <c r="J220" i="2"/>
  <c r="J219" i="2"/>
  <c r="J218" i="2"/>
  <c r="J217" i="2"/>
  <c r="J215" i="2"/>
  <c r="J214" i="2"/>
  <c r="J213" i="2"/>
  <c r="J211" i="2"/>
  <c r="J210" i="2"/>
  <c r="J209" i="2"/>
  <c r="J208" i="2"/>
  <c r="J207" i="2"/>
  <c r="J206" i="2"/>
  <c r="J205" i="2"/>
  <c r="J204" i="2"/>
  <c r="J203" i="2"/>
  <c r="J202" i="2"/>
  <c r="J201" i="2"/>
  <c r="J198" i="2"/>
  <c r="J197" i="2"/>
  <c r="J196" i="2"/>
  <c r="J195" i="2"/>
  <c r="J194" i="2"/>
  <c r="J193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28" i="2"/>
  <c r="J127" i="2"/>
  <c r="J126" i="2"/>
  <c r="J125" i="2"/>
  <c r="J124" i="2"/>
  <c r="J123" i="2"/>
  <c r="J121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K471" i="2"/>
  <c r="K467" i="2"/>
  <c r="K465" i="2"/>
  <c r="K462" i="2"/>
  <c r="K461" i="2"/>
  <c r="K435" i="2"/>
  <c r="K434" i="2"/>
  <c r="K408" i="2"/>
  <c r="K392" i="2"/>
  <c r="K386" i="2"/>
  <c r="K360" i="2"/>
  <c r="K358" i="2"/>
  <c r="K341" i="2"/>
  <c r="K340" i="2"/>
  <c r="K337" i="2"/>
  <c r="K336" i="2"/>
  <c r="K335" i="2"/>
  <c r="K329" i="2"/>
  <c r="K327" i="2"/>
  <c r="K317" i="2"/>
  <c r="K313" i="2"/>
  <c r="K306" i="2"/>
  <c r="K305" i="2"/>
  <c r="K304" i="2"/>
  <c r="K301" i="2"/>
  <c r="K300" i="2"/>
  <c r="K299" i="2"/>
  <c r="K297" i="2"/>
  <c r="K294" i="2"/>
  <c r="K293" i="2"/>
  <c r="K292" i="2"/>
  <c r="K291" i="2"/>
  <c r="K290" i="2"/>
  <c r="K289" i="2"/>
  <c r="K287" i="2"/>
  <c r="K274" i="2"/>
  <c r="K273" i="2"/>
  <c r="K261" i="2"/>
  <c r="K240" i="2"/>
  <c r="K230" i="2"/>
  <c r="K209" i="2"/>
  <c r="K148" i="2"/>
  <c r="K145" i="2"/>
  <c r="O23" i="2"/>
  <c r="O24" i="2"/>
  <c r="J288" i="2" l="1"/>
  <c r="J470" i="2"/>
  <c r="J469" i="2" s="1"/>
  <c r="J468" i="2" s="1"/>
  <c r="J456" i="2" s="1"/>
  <c r="I470" i="2"/>
  <c r="H470" i="2"/>
  <c r="H469" i="2" s="1"/>
  <c r="H468" i="2" s="1"/>
  <c r="H456" i="2" s="1"/>
  <c r="J466" i="2"/>
  <c r="I466" i="2"/>
  <c r="H466" i="2"/>
  <c r="J464" i="2"/>
  <c r="I464" i="2"/>
  <c r="H464" i="2"/>
  <c r="J463" i="2"/>
  <c r="J455" i="2" s="1"/>
  <c r="J460" i="2"/>
  <c r="J459" i="2" s="1"/>
  <c r="I460" i="2"/>
  <c r="H460" i="2"/>
  <c r="H459" i="2"/>
  <c r="J437" i="2"/>
  <c r="J436" i="2" s="1"/>
  <c r="I437" i="2"/>
  <c r="I95" i="2" s="1"/>
  <c r="H437" i="2"/>
  <c r="J433" i="2"/>
  <c r="I433" i="2"/>
  <c r="H433" i="2"/>
  <c r="J407" i="2"/>
  <c r="J406" i="2" s="1"/>
  <c r="I407" i="2"/>
  <c r="H407" i="2"/>
  <c r="H406" i="2" s="1"/>
  <c r="J399" i="2"/>
  <c r="I399" i="2"/>
  <c r="H399" i="2"/>
  <c r="H84" i="2" s="1"/>
  <c r="H63" i="2" s="1"/>
  <c r="J397" i="2"/>
  <c r="I397" i="2"/>
  <c r="H397" i="2"/>
  <c r="J394" i="2"/>
  <c r="J393" i="2" s="1"/>
  <c r="J83" i="2" s="1"/>
  <c r="J62" i="2" s="1"/>
  <c r="I394" i="2"/>
  <c r="H394" i="2"/>
  <c r="H393" i="2" s="1"/>
  <c r="H83" i="2" s="1"/>
  <c r="H62" i="2" s="1"/>
  <c r="J391" i="2"/>
  <c r="J390" i="2" s="1"/>
  <c r="I391" i="2"/>
  <c r="I390" i="2" s="1"/>
  <c r="H391" i="2"/>
  <c r="H390" i="2" s="1"/>
  <c r="J387" i="2"/>
  <c r="I387" i="2"/>
  <c r="H387" i="2"/>
  <c r="J385" i="2"/>
  <c r="J384" i="2" s="1"/>
  <c r="I385" i="2"/>
  <c r="H385" i="2"/>
  <c r="H384" i="2" s="1"/>
  <c r="I379" i="2"/>
  <c r="H379" i="2"/>
  <c r="J371" i="2"/>
  <c r="J370" i="2" s="1"/>
  <c r="J369" i="2" s="1"/>
  <c r="J168" i="2" s="1"/>
  <c r="J167" i="2" s="1"/>
  <c r="I371" i="2"/>
  <c r="H371" i="2"/>
  <c r="H370" i="2" s="1"/>
  <c r="H369" i="2" s="1"/>
  <c r="I370" i="2"/>
  <c r="J363" i="2"/>
  <c r="J362" i="2" s="1"/>
  <c r="J361" i="2" s="1"/>
  <c r="I363" i="2"/>
  <c r="H363" i="2"/>
  <c r="I362" i="2"/>
  <c r="H362" i="2"/>
  <c r="H361" i="2" s="1"/>
  <c r="J359" i="2"/>
  <c r="J164" i="2" s="1"/>
  <c r="I359" i="2"/>
  <c r="I164" i="2" s="1"/>
  <c r="H359" i="2"/>
  <c r="J357" i="2"/>
  <c r="J88" i="2" s="1"/>
  <c r="I357" i="2"/>
  <c r="H357" i="2"/>
  <c r="J352" i="2"/>
  <c r="I352" i="2"/>
  <c r="H352" i="2"/>
  <c r="J339" i="2"/>
  <c r="J334" i="2"/>
  <c r="I334" i="2"/>
  <c r="H334" i="2"/>
  <c r="H333" i="2" s="1"/>
  <c r="J331" i="2"/>
  <c r="J330" i="2" s="1"/>
  <c r="J159" i="2" s="1"/>
  <c r="I331" i="2"/>
  <c r="H331" i="2"/>
  <c r="I330" i="2"/>
  <c r="H330" i="2"/>
  <c r="H159" i="2" s="1"/>
  <c r="J323" i="2"/>
  <c r="I323" i="2"/>
  <c r="H323" i="2"/>
  <c r="J320" i="2"/>
  <c r="I320" i="2"/>
  <c r="H320" i="2"/>
  <c r="J312" i="2"/>
  <c r="I312" i="2"/>
  <c r="H312" i="2"/>
  <c r="J308" i="2"/>
  <c r="J296" i="2"/>
  <c r="I296" i="2"/>
  <c r="H296" i="2"/>
  <c r="I295" i="2"/>
  <c r="I288" i="2"/>
  <c r="H288" i="2"/>
  <c r="J286" i="2"/>
  <c r="I286" i="2"/>
  <c r="H286" i="2"/>
  <c r="J279" i="2"/>
  <c r="I279" i="2"/>
  <c r="H279" i="2"/>
  <c r="J260" i="2"/>
  <c r="I260" i="2"/>
  <c r="H260" i="2"/>
  <c r="J245" i="2"/>
  <c r="I245" i="2"/>
  <c r="H245" i="2"/>
  <c r="H244" i="2" s="1"/>
  <c r="J244" i="2"/>
  <c r="J241" i="2"/>
  <c r="I241" i="2"/>
  <c r="H241" i="2"/>
  <c r="J238" i="2"/>
  <c r="J236" i="2" s="1"/>
  <c r="I238" i="2"/>
  <c r="I236" i="2" s="1"/>
  <c r="H238" i="2"/>
  <c r="H236" i="2" s="1"/>
  <c r="I234" i="2"/>
  <c r="H234" i="2"/>
  <c r="J234" i="2" s="1"/>
  <c r="J232" i="2"/>
  <c r="J231" i="2" s="1"/>
  <c r="I232" i="2"/>
  <c r="I231" i="2" s="1"/>
  <c r="H232" i="2"/>
  <c r="H231" i="2"/>
  <c r="H254" i="2" s="1"/>
  <c r="J229" i="2"/>
  <c r="J160" i="2" s="1"/>
  <c r="I229" i="2"/>
  <c r="I160" i="2" s="1"/>
  <c r="H229" i="2"/>
  <c r="H75" i="2" s="1"/>
  <c r="H60" i="2" s="1"/>
  <c r="J224" i="2"/>
  <c r="I224" i="2"/>
  <c r="H224" i="2"/>
  <c r="J216" i="2"/>
  <c r="I216" i="2"/>
  <c r="H216" i="2"/>
  <c r="J212" i="2"/>
  <c r="I212" i="2"/>
  <c r="H212" i="2"/>
  <c r="J200" i="2"/>
  <c r="I200" i="2"/>
  <c r="H200" i="2"/>
  <c r="J192" i="2"/>
  <c r="I192" i="2"/>
  <c r="H192" i="2"/>
  <c r="J174" i="2"/>
  <c r="I174" i="2"/>
  <c r="H174" i="2"/>
  <c r="H173" i="2" s="1"/>
  <c r="J169" i="2"/>
  <c r="I169" i="2"/>
  <c r="H169" i="2"/>
  <c r="H168" i="2"/>
  <c r="H167" i="2" s="1"/>
  <c r="H164" i="2"/>
  <c r="H160" i="2"/>
  <c r="I159" i="2"/>
  <c r="J153" i="2"/>
  <c r="I153" i="2"/>
  <c r="H153" i="2"/>
  <c r="J147" i="2"/>
  <c r="J151" i="2" s="1"/>
  <c r="I147" i="2"/>
  <c r="H147" i="2"/>
  <c r="H151" i="2" s="1"/>
  <c r="J142" i="2"/>
  <c r="I142" i="2"/>
  <c r="H142" i="2"/>
  <c r="J137" i="2"/>
  <c r="I137" i="2"/>
  <c r="H137" i="2"/>
  <c r="J130" i="2"/>
  <c r="I130" i="2"/>
  <c r="H130" i="2"/>
  <c r="J122" i="2"/>
  <c r="I122" i="2"/>
  <c r="H122" i="2"/>
  <c r="J120" i="2"/>
  <c r="I120" i="2"/>
  <c r="H120" i="2"/>
  <c r="J101" i="2"/>
  <c r="I101" i="2"/>
  <c r="H101" i="2"/>
  <c r="J97" i="2"/>
  <c r="J69" i="2" s="1"/>
  <c r="I97" i="2"/>
  <c r="I69" i="2" s="1"/>
  <c r="H97" i="2"/>
  <c r="H69" i="2" s="1"/>
  <c r="J96" i="2"/>
  <c r="I96" i="2"/>
  <c r="H96" i="2"/>
  <c r="J95" i="2"/>
  <c r="I90" i="2"/>
  <c r="I65" i="2" s="1"/>
  <c r="J89" i="2"/>
  <c r="I89" i="2"/>
  <c r="H89" i="2"/>
  <c r="J84" i="2"/>
  <c r="J63" i="2" s="1"/>
  <c r="J82" i="2"/>
  <c r="I82" i="2"/>
  <c r="H82" i="2"/>
  <c r="J81" i="2"/>
  <c r="I81" i="2"/>
  <c r="H81" i="2"/>
  <c r="J80" i="2"/>
  <c r="I80" i="2"/>
  <c r="H80" i="2"/>
  <c r="J79" i="2"/>
  <c r="I79" i="2"/>
  <c r="H79" i="2"/>
  <c r="I75" i="2"/>
  <c r="J74" i="2"/>
  <c r="J59" i="2" s="1"/>
  <c r="I74" i="2"/>
  <c r="H74" i="2"/>
  <c r="H59" i="2" s="1"/>
  <c r="I59" i="2"/>
  <c r="J90" i="2" l="1"/>
  <c r="J65" i="2" s="1"/>
  <c r="I94" i="2"/>
  <c r="H78" i="2"/>
  <c r="K80" i="2"/>
  <c r="J94" i="2"/>
  <c r="H90" i="2"/>
  <c r="H65" i="2" s="1"/>
  <c r="K65" i="2" s="1"/>
  <c r="J379" i="2"/>
  <c r="H444" i="2"/>
  <c r="K407" i="2"/>
  <c r="K385" i="2"/>
  <c r="H338" i="2"/>
  <c r="H163" i="2" s="1"/>
  <c r="H199" i="2"/>
  <c r="H172" i="2" s="1"/>
  <c r="I173" i="2"/>
  <c r="H95" i="2"/>
  <c r="H94" i="2" s="1"/>
  <c r="H436" i="2"/>
  <c r="H454" i="2"/>
  <c r="H77" i="2"/>
  <c r="K90" i="2"/>
  <c r="H463" i="2"/>
  <c r="H455" i="2" s="1"/>
  <c r="I254" i="2"/>
  <c r="J254" i="2" s="1"/>
  <c r="I78" i="2"/>
  <c r="I369" i="2"/>
  <c r="K460" i="2"/>
  <c r="I459" i="2"/>
  <c r="H86" i="2"/>
  <c r="H377" i="2"/>
  <c r="H376" i="2" s="1"/>
  <c r="H88" i="2"/>
  <c r="H87" i="2" s="1"/>
  <c r="I84" i="2"/>
  <c r="I63" i="2" s="1"/>
  <c r="J458" i="2"/>
  <c r="J457" i="2" s="1"/>
  <c r="J454" i="2"/>
  <c r="J453" i="2" s="1"/>
  <c r="J452" i="2" s="1"/>
  <c r="J173" i="2"/>
  <c r="H253" i="2"/>
  <c r="H161" i="2"/>
  <c r="H76" i="2"/>
  <c r="H61" i="2" s="1"/>
  <c r="K466" i="2"/>
  <c r="K153" i="2"/>
  <c r="H375" i="2"/>
  <c r="I436" i="2"/>
  <c r="K464" i="2"/>
  <c r="K470" i="2"/>
  <c r="J129" i="2"/>
  <c r="H129" i="2"/>
  <c r="K200" i="2"/>
  <c r="K286" i="2"/>
  <c r="K334" i="2"/>
  <c r="I339" i="2"/>
  <c r="I361" i="2"/>
  <c r="I393" i="2"/>
  <c r="I463" i="2"/>
  <c r="I469" i="2"/>
  <c r="H443" i="2"/>
  <c r="K390" i="2"/>
  <c r="K81" i="2"/>
  <c r="I77" i="2"/>
  <c r="K391" i="2"/>
  <c r="I406" i="2"/>
  <c r="K406" i="2" s="1"/>
  <c r="H85" i="2"/>
  <c r="H64" i="2" s="1"/>
  <c r="K91" i="2"/>
  <c r="K433" i="2"/>
  <c r="I384" i="2"/>
  <c r="H383" i="2"/>
  <c r="H382" i="2" s="1"/>
  <c r="J383" i="2"/>
  <c r="J382" i="2" s="1"/>
  <c r="H259" i="2"/>
  <c r="H157" i="2" s="1"/>
  <c r="K260" i="2"/>
  <c r="K288" i="2"/>
  <c r="I259" i="2"/>
  <c r="K296" i="2"/>
  <c r="K312" i="2"/>
  <c r="H295" i="2"/>
  <c r="K323" i="2"/>
  <c r="K379" i="2"/>
  <c r="K83" i="2"/>
  <c r="K82" i="2"/>
  <c r="I333" i="2"/>
  <c r="I377" i="2"/>
  <c r="K357" i="2"/>
  <c r="I88" i="2"/>
  <c r="J338" i="2"/>
  <c r="J163" i="2" s="1"/>
  <c r="J87" i="2"/>
  <c r="K164" i="2"/>
  <c r="K359" i="2"/>
  <c r="I91" i="2"/>
  <c r="I66" i="2" s="1"/>
  <c r="J93" i="2"/>
  <c r="J92" i="2" s="1"/>
  <c r="J86" i="2"/>
  <c r="J333" i="2"/>
  <c r="J76" i="2" s="1"/>
  <c r="J61" i="2" s="1"/>
  <c r="J295" i="2"/>
  <c r="J259" i="2"/>
  <c r="J199" i="2"/>
  <c r="I199" i="2"/>
  <c r="I172" i="2" s="1"/>
  <c r="K76" i="2"/>
  <c r="K160" i="2"/>
  <c r="I60" i="2"/>
  <c r="K60" i="2" s="1"/>
  <c r="J75" i="2"/>
  <c r="J60" i="2" s="1"/>
  <c r="K229" i="2"/>
  <c r="K236" i="2"/>
  <c r="K238" i="2"/>
  <c r="H243" i="2"/>
  <c r="H93" i="2"/>
  <c r="I244" i="2"/>
  <c r="J243" i="2"/>
  <c r="J166" i="2" s="1"/>
  <c r="J165" i="2" s="1"/>
  <c r="J78" i="2"/>
  <c r="J77" i="2" s="1"/>
  <c r="I151" i="2"/>
  <c r="K151" i="2" s="1"/>
  <c r="K147" i="2"/>
  <c r="H91" i="2"/>
  <c r="H66" i="2" s="1"/>
  <c r="K142" i="2"/>
  <c r="I129" i="2"/>
  <c r="I100" i="2"/>
  <c r="H100" i="2"/>
  <c r="J91" i="2"/>
  <c r="J66" i="2" s="1"/>
  <c r="J100" i="2"/>
  <c r="J152" i="2" s="1"/>
  <c r="J154" i="2" s="1"/>
  <c r="O435" i="2"/>
  <c r="J377" i="2" l="1"/>
  <c r="H445" i="2"/>
  <c r="H442" i="2" s="1"/>
  <c r="H158" i="2"/>
  <c r="H156" i="2" s="1"/>
  <c r="J161" i="2"/>
  <c r="H73" i="2"/>
  <c r="H58" i="2" s="1"/>
  <c r="I99" i="2"/>
  <c r="I98" i="2" s="1"/>
  <c r="I447" i="2" s="1"/>
  <c r="H453" i="2"/>
  <c r="H452" i="2" s="1"/>
  <c r="K78" i="2"/>
  <c r="K295" i="2"/>
  <c r="I83" i="2"/>
  <c r="I62" i="2" s="1"/>
  <c r="K339" i="2"/>
  <c r="I86" i="2"/>
  <c r="K87" i="2" s="1"/>
  <c r="J157" i="2"/>
  <c r="I375" i="2"/>
  <c r="K459" i="2"/>
  <c r="I458" i="2"/>
  <c r="I454" i="2"/>
  <c r="K89" i="2"/>
  <c r="I338" i="2"/>
  <c r="I444" i="2"/>
  <c r="K444" i="2" s="1"/>
  <c r="K469" i="2"/>
  <c r="I468" i="2"/>
  <c r="I253" i="2"/>
  <c r="J68" i="2"/>
  <c r="J67" i="2" s="1"/>
  <c r="H258" i="2"/>
  <c r="H257" i="2" s="1"/>
  <c r="H380" i="2" s="1"/>
  <c r="H378" i="2" s="1"/>
  <c r="K463" i="2"/>
  <c r="I455" i="2"/>
  <c r="K455" i="2" s="1"/>
  <c r="J253" i="2"/>
  <c r="I168" i="2"/>
  <c r="I167" i="2" s="1"/>
  <c r="H458" i="2"/>
  <c r="H457" i="2" s="1"/>
  <c r="I443" i="2"/>
  <c r="J443" i="2" s="1"/>
  <c r="K384" i="2"/>
  <c r="I383" i="2"/>
  <c r="K259" i="2"/>
  <c r="I157" i="2"/>
  <c r="K157" i="2" s="1"/>
  <c r="K333" i="2"/>
  <c r="I76" i="2"/>
  <c r="I161" i="2"/>
  <c r="K161" i="2" s="1"/>
  <c r="J85" i="2"/>
  <c r="J64" i="2" s="1"/>
  <c r="I87" i="2"/>
  <c r="K88" i="2" s="1"/>
  <c r="I376" i="2"/>
  <c r="K376" i="2" s="1"/>
  <c r="K377" i="2"/>
  <c r="J158" i="2"/>
  <c r="J258" i="2"/>
  <c r="J257" i="2" s="1"/>
  <c r="J172" i="2"/>
  <c r="J171" i="2" s="1"/>
  <c r="J73" i="2"/>
  <c r="J58" i="2" s="1"/>
  <c r="K172" i="2"/>
  <c r="K199" i="2"/>
  <c r="I158" i="2"/>
  <c r="I243" i="2"/>
  <c r="I93" i="2"/>
  <c r="H92" i="2"/>
  <c r="H68" i="2"/>
  <c r="H67" i="2" s="1"/>
  <c r="H166" i="2"/>
  <c r="H165" i="2" s="1"/>
  <c r="H171" i="2"/>
  <c r="H255" i="2" s="1"/>
  <c r="K92" i="2"/>
  <c r="K66" i="2"/>
  <c r="K129" i="2"/>
  <c r="I73" i="2"/>
  <c r="I152" i="2"/>
  <c r="I72" i="2"/>
  <c r="H152" i="2"/>
  <c r="H154" i="2" s="1"/>
  <c r="H72" i="2"/>
  <c r="H99" i="2"/>
  <c r="J72" i="2"/>
  <c r="J99" i="2"/>
  <c r="J98" i="2" s="1"/>
  <c r="O19" i="2"/>
  <c r="Q19" i="2" s="1"/>
  <c r="O18" i="2"/>
  <c r="Q18" i="2" s="1"/>
  <c r="J156" i="2" l="1"/>
  <c r="J155" i="2" s="1"/>
  <c r="K458" i="2"/>
  <c r="I457" i="2"/>
  <c r="K457" i="2" s="1"/>
  <c r="I154" i="2"/>
  <c r="K152" i="2"/>
  <c r="J444" i="2"/>
  <c r="K338" i="2"/>
  <c r="I85" i="2"/>
  <c r="I163" i="2"/>
  <c r="K163" i="2" s="1"/>
  <c r="K468" i="2"/>
  <c r="I456" i="2"/>
  <c r="K456" i="2" s="1"/>
  <c r="K375" i="2"/>
  <c r="J375" i="2"/>
  <c r="H155" i="2"/>
  <c r="H446" i="2" s="1"/>
  <c r="I258" i="2"/>
  <c r="K258" i="2" s="1"/>
  <c r="K454" i="2"/>
  <c r="I453" i="2"/>
  <c r="K383" i="2"/>
  <c r="I382" i="2"/>
  <c r="K443" i="2"/>
  <c r="K77" i="2"/>
  <c r="I61" i="2"/>
  <c r="K61" i="2" s="1"/>
  <c r="J376" i="2"/>
  <c r="J71" i="2"/>
  <c r="J70" i="2" s="1"/>
  <c r="K158" i="2"/>
  <c r="I92" i="2"/>
  <c r="I68" i="2"/>
  <c r="I166" i="2"/>
  <c r="I171" i="2"/>
  <c r="K74" i="2"/>
  <c r="I58" i="2"/>
  <c r="K58" i="2" s="1"/>
  <c r="I57" i="2"/>
  <c r="K99" i="2"/>
  <c r="H98" i="2"/>
  <c r="K73" i="2"/>
  <c r="H57" i="2"/>
  <c r="H71" i="2"/>
  <c r="J57" i="2"/>
  <c r="J56" i="2" s="1"/>
  <c r="J55" i="2" s="1"/>
  <c r="P19" i="2"/>
  <c r="P18" i="2"/>
  <c r="I156" i="2" l="1"/>
  <c r="K156" i="2" s="1"/>
  <c r="K86" i="2"/>
  <c r="I64" i="2"/>
  <c r="K64" i="2" s="1"/>
  <c r="I71" i="2"/>
  <c r="I70" i="2" s="1"/>
  <c r="I257" i="2"/>
  <c r="K453" i="2"/>
  <c r="I452" i="2"/>
  <c r="K452" i="2" s="1"/>
  <c r="I445" i="2"/>
  <c r="J445" i="2" s="1"/>
  <c r="K382" i="2"/>
  <c r="I56" i="2"/>
  <c r="I67" i="2"/>
  <c r="I255" i="2"/>
  <c r="K171" i="2"/>
  <c r="I165" i="2"/>
  <c r="H447" i="2"/>
  <c r="J447" i="2" s="1"/>
  <c r="K98" i="2"/>
  <c r="K57" i="2"/>
  <c r="H56" i="2"/>
  <c r="H70" i="2"/>
  <c r="K71" i="2" l="1"/>
  <c r="K257" i="2"/>
  <c r="I380" i="2"/>
  <c r="K255" i="2"/>
  <c r="J255" i="2"/>
  <c r="K70" i="2"/>
  <c r="K445" i="2"/>
  <c r="I442" i="2"/>
  <c r="I155" i="2"/>
  <c r="I55" i="2"/>
  <c r="K56" i="2"/>
  <c r="H55" i="2"/>
  <c r="K447" i="2"/>
  <c r="P435" i="2"/>
  <c r="I378" i="2" l="1"/>
  <c r="K380" i="2"/>
  <c r="J380" i="2"/>
  <c r="K442" i="2"/>
  <c r="J442" i="2"/>
  <c r="I446" i="2"/>
  <c r="J446" i="2" s="1"/>
  <c r="K155" i="2"/>
  <c r="K55" i="2"/>
  <c r="O262" i="2"/>
  <c r="J378" i="2" l="1"/>
  <c r="K378" i="2"/>
  <c r="K446" i="2"/>
  <c r="O351" i="2"/>
  <c r="L33" i="2"/>
  <c r="N286" i="2" l="1"/>
  <c r="O286" i="2" s="1"/>
  <c r="P287" i="2"/>
  <c r="L286" i="2"/>
  <c r="P121" i="2"/>
  <c r="P120" i="2" s="1"/>
  <c r="O120" i="2"/>
  <c r="N120" i="2"/>
  <c r="M120" i="2"/>
  <c r="L120" i="2"/>
  <c r="P286" i="2" l="1"/>
  <c r="M308" i="2"/>
  <c r="M359" i="2" l="1"/>
  <c r="M11" i="2"/>
  <c r="M15" i="2"/>
  <c r="M14" i="2" s="1"/>
  <c r="M22" i="2"/>
  <c r="M21" i="2" s="1"/>
  <c r="M48" i="2" s="1"/>
  <c r="M29" i="2"/>
  <c r="M28" i="2" s="1"/>
  <c r="M33" i="2"/>
  <c r="M32" i="2" s="1"/>
  <c r="M38" i="2"/>
  <c r="M45" i="2"/>
  <c r="M49" i="2"/>
  <c r="M74" i="2"/>
  <c r="M59" i="2" s="1"/>
  <c r="M79" i="2"/>
  <c r="M80" i="2"/>
  <c r="M81" i="2"/>
  <c r="M82" i="2"/>
  <c r="M89" i="2"/>
  <c r="M96" i="2"/>
  <c r="M97" i="2"/>
  <c r="M69" i="2" s="1"/>
  <c r="M101" i="2"/>
  <c r="M122" i="2"/>
  <c r="M130" i="2"/>
  <c r="M137" i="2"/>
  <c r="M142" i="2"/>
  <c r="M129" i="2" s="1"/>
  <c r="M147" i="2"/>
  <c r="M151" i="2" s="1"/>
  <c r="M153" i="2"/>
  <c r="M169" i="2"/>
  <c r="M174" i="2"/>
  <c r="M192" i="2"/>
  <c r="M212" i="2"/>
  <c r="M216" i="2"/>
  <c r="M224" i="2"/>
  <c r="M229" i="2"/>
  <c r="M232" i="2"/>
  <c r="M231" i="2" s="1"/>
  <c r="M234" i="2"/>
  <c r="M238" i="2"/>
  <c r="M236" i="2" s="1"/>
  <c r="M241" i="2"/>
  <c r="M245" i="2"/>
  <c r="M244" i="2" s="1"/>
  <c r="M260" i="2"/>
  <c r="M279" i="2"/>
  <c r="M288" i="2"/>
  <c r="M296" i="2"/>
  <c r="M312" i="2"/>
  <c r="M320" i="2"/>
  <c r="M323" i="2"/>
  <c r="M331" i="2"/>
  <c r="M330" i="2" s="1"/>
  <c r="M159" i="2" s="1"/>
  <c r="M334" i="2"/>
  <c r="M333" i="2" s="1"/>
  <c r="M352" i="2"/>
  <c r="M339" i="2" s="1"/>
  <c r="M357" i="2"/>
  <c r="M377" i="2" s="1"/>
  <c r="M376" i="2" s="1"/>
  <c r="M164" i="2"/>
  <c r="M363" i="2"/>
  <c r="M362" i="2" s="1"/>
  <c r="M361" i="2" s="1"/>
  <c r="M371" i="2"/>
  <c r="M370" i="2" s="1"/>
  <c r="M369" i="2" s="1"/>
  <c r="M168" i="2" s="1"/>
  <c r="M167" i="2" s="1"/>
  <c r="M379" i="2"/>
  <c r="M385" i="2"/>
  <c r="M384" i="2" s="1"/>
  <c r="M387" i="2"/>
  <c r="M391" i="2"/>
  <c r="M390" i="2" s="1"/>
  <c r="M394" i="2"/>
  <c r="M397" i="2"/>
  <c r="M399" i="2"/>
  <c r="M84" i="2" s="1"/>
  <c r="M63" i="2" s="1"/>
  <c r="M409" i="2"/>
  <c r="M433" i="2"/>
  <c r="M437" i="2"/>
  <c r="M95" i="2" s="1"/>
  <c r="M460" i="2"/>
  <c r="M459" i="2" s="1"/>
  <c r="M464" i="2"/>
  <c r="M466" i="2"/>
  <c r="M470" i="2"/>
  <c r="M469" i="2" s="1"/>
  <c r="M468" i="2" s="1"/>
  <c r="M456" i="2" s="1"/>
  <c r="M474" i="2"/>
  <c r="M478" i="2"/>
  <c r="M482" i="2"/>
  <c r="M494" i="2"/>
  <c r="M94" i="2" l="1"/>
  <c r="M173" i="2"/>
  <c r="M473" i="2"/>
  <c r="M463" i="2"/>
  <c r="M455" i="2" s="1"/>
  <c r="M90" i="2"/>
  <c r="M65" i="2" s="1"/>
  <c r="M338" i="2"/>
  <c r="M163" i="2" s="1"/>
  <c r="M259" i="2"/>
  <c r="M100" i="2"/>
  <c r="M99" i="2" s="1"/>
  <c r="M98" i="2" s="1"/>
  <c r="M447" i="2" s="1"/>
  <c r="M450" i="2" s="1"/>
  <c r="M393" i="2"/>
  <c r="M83" i="2" s="1"/>
  <c r="M62" i="2" s="1"/>
  <c r="M75" i="2"/>
  <c r="M60" i="2" s="1"/>
  <c r="M408" i="2"/>
  <c r="M407" i="2" s="1"/>
  <c r="M406" i="2" s="1"/>
  <c r="M444" i="2" s="1"/>
  <c r="M443" i="2"/>
  <c r="M199" i="2"/>
  <c r="M27" i="2"/>
  <c r="M295" i="2"/>
  <c r="M13" i="2"/>
  <c r="M86" i="2"/>
  <c r="M93" i="2"/>
  <c r="M243" i="2"/>
  <c r="M166" i="2" s="1"/>
  <c r="M165" i="2" s="1"/>
  <c r="M76" i="2"/>
  <c r="M61" i="2" s="1"/>
  <c r="M78" i="2"/>
  <c r="M77" i="2" s="1"/>
  <c r="M161" i="2"/>
  <c r="M254" i="2"/>
  <c r="M253" i="2" s="1"/>
  <c r="M454" i="2"/>
  <c r="M436" i="2"/>
  <c r="M160" i="2"/>
  <c r="M91" i="2"/>
  <c r="M66" i="2" s="1"/>
  <c r="M172" i="2" l="1"/>
  <c r="M171" i="2" s="1"/>
  <c r="M255" i="2" s="1"/>
  <c r="M10" i="2"/>
  <c r="M9" i="2" s="1"/>
  <c r="M157" i="2"/>
  <c r="M458" i="2"/>
  <c r="M457" i="2" s="1"/>
  <c r="M453" i="2"/>
  <c r="M452" i="2" s="1"/>
  <c r="M375" i="2"/>
  <c r="M72" i="2"/>
  <c r="M57" i="2" s="1"/>
  <c r="M152" i="2"/>
  <c r="M154" i="2" s="1"/>
  <c r="M73" i="2"/>
  <c r="M58" i="2" s="1"/>
  <c r="M88" i="2"/>
  <c r="M87" i="2" s="1"/>
  <c r="M383" i="2"/>
  <c r="M382" i="2" s="1"/>
  <c r="M445" i="2" s="1"/>
  <c r="M442" i="2" s="1"/>
  <c r="M85" i="2"/>
  <c r="M64" i="2" s="1"/>
  <c r="M158" i="2"/>
  <c r="M258" i="2"/>
  <c r="M257" i="2" s="1"/>
  <c r="M68" i="2"/>
  <c r="M67" i="2" s="1"/>
  <c r="M92" i="2"/>
  <c r="L212" i="2"/>
  <c r="M156" i="2" l="1"/>
  <c r="M155" i="2" s="1"/>
  <c r="M446" i="2" s="1"/>
  <c r="M449" i="2" s="1"/>
  <c r="M380" i="2"/>
  <c r="M378" i="2" s="1"/>
  <c r="M71" i="2"/>
  <c r="M70" i="2" s="1"/>
  <c r="M56" i="2"/>
  <c r="M55" i="2" s="1"/>
  <c r="O493" i="2"/>
  <c r="M448" i="2" l="1"/>
  <c r="O434" i="2"/>
  <c r="O432" i="2"/>
  <c r="O431" i="2"/>
  <c r="O430" i="2"/>
  <c r="O429" i="2"/>
  <c r="O428" i="2"/>
  <c r="O427" i="2"/>
  <c r="O425" i="2"/>
  <c r="O424" i="2"/>
  <c r="O419" i="2"/>
  <c r="O422" i="2"/>
  <c r="O420" i="2"/>
  <c r="O418" i="2"/>
  <c r="O417" i="2"/>
  <c r="O416" i="2"/>
  <c r="O414" i="2"/>
  <c r="O413" i="2"/>
  <c r="O412" i="2"/>
  <c r="O410" i="2"/>
  <c r="O405" i="2"/>
  <c r="O404" i="2"/>
  <c r="P404" i="2" s="1"/>
  <c r="O403" i="2"/>
  <c r="O402" i="2"/>
  <c r="P402" i="2" s="1"/>
  <c r="O401" i="2"/>
  <c r="O400" i="2"/>
  <c r="P400" i="2" s="1"/>
  <c r="O398" i="2"/>
  <c r="O396" i="2"/>
  <c r="O395" i="2"/>
  <c r="P395" i="2" s="1"/>
  <c r="O392" i="2"/>
  <c r="O389" i="2"/>
  <c r="O388" i="2"/>
  <c r="O386" i="2"/>
  <c r="P386" i="2" s="1"/>
  <c r="O373" i="2"/>
  <c r="O372" i="2"/>
  <c r="P372" i="2" s="1"/>
  <c r="O368" i="2"/>
  <c r="O367" i="2"/>
  <c r="P367" i="2" s="1"/>
  <c r="O366" i="2"/>
  <c r="O365" i="2"/>
  <c r="P365" i="2" s="1"/>
  <c r="O364" i="2"/>
  <c r="O360" i="2"/>
  <c r="P360" i="2" s="1"/>
  <c r="O358" i="2"/>
  <c r="O356" i="2"/>
  <c r="O355" i="2"/>
  <c r="O354" i="2"/>
  <c r="O353" i="2"/>
  <c r="O350" i="2"/>
  <c r="O349" i="2"/>
  <c r="O348" i="2"/>
  <c r="O347" i="2"/>
  <c r="O346" i="2"/>
  <c r="O345" i="2"/>
  <c r="O344" i="2"/>
  <c r="O343" i="2"/>
  <c r="O342" i="2"/>
  <c r="O341" i="2"/>
  <c r="O337" i="2"/>
  <c r="O336" i="2"/>
  <c r="O335" i="2"/>
  <c r="O332" i="2"/>
  <c r="O329" i="2"/>
  <c r="O327" i="2"/>
  <c r="O326" i="2"/>
  <c r="O325" i="2"/>
  <c r="O324" i="2"/>
  <c r="O322" i="2"/>
  <c r="O321" i="2"/>
  <c r="O319" i="2"/>
  <c r="O318" i="2"/>
  <c r="P318" i="2" s="1"/>
  <c r="O317" i="2"/>
  <c r="P317" i="2" s="1"/>
  <c r="O316" i="2"/>
  <c r="P316" i="2" s="1"/>
  <c r="O315" i="2"/>
  <c r="P315" i="2" s="1"/>
  <c r="O314" i="2"/>
  <c r="O313" i="2"/>
  <c r="O311" i="2"/>
  <c r="O310" i="2"/>
  <c r="O309" i="2"/>
  <c r="O307" i="2"/>
  <c r="P307" i="2" s="1"/>
  <c r="O306" i="2"/>
  <c r="O305" i="2"/>
  <c r="O304" i="2"/>
  <c r="O303" i="2"/>
  <c r="O302" i="2"/>
  <c r="O301" i="2"/>
  <c r="O299" i="2"/>
  <c r="O298" i="2"/>
  <c r="O297" i="2"/>
  <c r="O294" i="2"/>
  <c r="O293" i="2"/>
  <c r="Q293" i="2" s="1"/>
  <c r="O292" i="2"/>
  <c r="O291" i="2"/>
  <c r="O290" i="2"/>
  <c r="O289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1" i="2"/>
  <c r="Q261" i="2" s="1"/>
  <c r="O251" i="2"/>
  <c r="O250" i="2"/>
  <c r="P250" i="2" s="1"/>
  <c r="O249" i="2"/>
  <c r="O248" i="2"/>
  <c r="P248" i="2" s="1"/>
  <c r="O247" i="2"/>
  <c r="P247" i="2" s="1"/>
  <c r="O246" i="2"/>
  <c r="P246" i="2" s="1"/>
  <c r="O242" i="2"/>
  <c r="O240" i="2"/>
  <c r="O239" i="2"/>
  <c r="O237" i="2"/>
  <c r="O235" i="2"/>
  <c r="O233" i="2"/>
  <c r="O230" i="2"/>
  <c r="O228" i="2"/>
  <c r="O227" i="2"/>
  <c r="O226" i="2"/>
  <c r="P226" i="2" s="1"/>
  <c r="O225" i="2"/>
  <c r="O223" i="2"/>
  <c r="O222" i="2"/>
  <c r="O221" i="2"/>
  <c r="O220" i="2"/>
  <c r="O219" i="2"/>
  <c r="O218" i="2"/>
  <c r="O217" i="2"/>
  <c r="O215" i="2"/>
  <c r="O214" i="2"/>
  <c r="O213" i="2"/>
  <c r="O211" i="2"/>
  <c r="P211" i="2" s="1"/>
  <c r="O210" i="2"/>
  <c r="O209" i="2"/>
  <c r="O208" i="2"/>
  <c r="O207" i="2"/>
  <c r="O206" i="2"/>
  <c r="O205" i="2"/>
  <c r="O204" i="2"/>
  <c r="O203" i="2"/>
  <c r="O202" i="2"/>
  <c r="O201" i="2"/>
  <c r="O198" i="2"/>
  <c r="O197" i="2"/>
  <c r="O196" i="2"/>
  <c r="O195" i="2"/>
  <c r="P195" i="2" s="1"/>
  <c r="O194" i="2"/>
  <c r="O193" i="2"/>
  <c r="O191" i="2"/>
  <c r="O190" i="2"/>
  <c r="O189" i="2"/>
  <c r="O188" i="2"/>
  <c r="O187" i="2"/>
  <c r="O186" i="2"/>
  <c r="O185" i="2"/>
  <c r="O184" i="2"/>
  <c r="O183" i="2"/>
  <c r="O182" i="2"/>
  <c r="O181" i="2"/>
  <c r="P181" i="2" s="1"/>
  <c r="O180" i="2"/>
  <c r="O179" i="2"/>
  <c r="O178" i="2"/>
  <c r="O177" i="2"/>
  <c r="O176" i="2"/>
  <c r="O175" i="2"/>
  <c r="P175" i="2" s="1"/>
  <c r="O150" i="2"/>
  <c r="O149" i="2"/>
  <c r="P149" i="2" s="1"/>
  <c r="O148" i="2"/>
  <c r="O146" i="2"/>
  <c r="O145" i="2"/>
  <c r="P145" i="2" s="1"/>
  <c r="O144" i="2"/>
  <c r="O143" i="2"/>
  <c r="O141" i="2"/>
  <c r="O140" i="2"/>
  <c r="O139" i="2"/>
  <c r="O138" i="2"/>
  <c r="O136" i="2"/>
  <c r="O135" i="2"/>
  <c r="O134" i="2"/>
  <c r="O133" i="2"/>
  <c r="O132" i="2"/>
  <c r="O131" i="2"/>
  <c r="O128" i="2"/>
  <c r="O127" i="2"/>
  <c r="O126" i="2"/>
  <c r="O125" i="2"/>
  <c r="O124" i="2"/>
  <c r="O123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6" i="2"/>
  <c r="O105" i="2"/>
  <c r="O104" i="2"/>
  <c r="O102" i="2"/>
  <c r="O47" i="2"/>
  <c r="O46" i="2"/>
  <c r="O44" i="2"/>
  <c r="P44" i="2" s="1"/>
  <c r="O43" i="2"/>
  <c r="O42" i="2"/>
  <c r="P42" i="2" s="1"/>
  <c r="O41" i="2"/>
  <c r="O40" i="2"/>
  <c r="P40" i="2" s="1"/>
  <c r="O39" i="2"/>
  <c r="O37" i="2"/>
  <c r="Q37" i="2" s="1"/>
  <c r="O36" i="2"/>
  <c r="O35" i="2"/>
  <c r="O34" i="2"/>
  <c r="O31" i="2"/>
  <c r="O30" i="2"/>
  <c r="O26" i="2"/>
  <c r="O25" i="2"/>
  <c r="P24" i="2"/>
  <c r="Q23" i="2"/>
  <c r="O17" i="2"/>
  <c r="Q17" i="2" s="1"/>
  <c r="O16" i="2"/>
  <c r="Q16" i="2" s="1"/>
  <c r="O423" i="2" l="1"/>
  <c r="P148" i="2"/>
  <c r="Q148" i="2"/>
  <c r="P104" i="2"/>
  <c r="P108" i="2"/>
  <c r="P112" i="2"/>
  <c r="P116" i="2"/>
  <c r="P123" i="2"/>
  <c r="P127" i="2"/>
  <c r="P133" i="2"/>
  <c r="P138" i="2"/>
  <c r="P143" i="2"/>
  <c r="P203" i="2"/>
  <c r="P207" i="2"/>
  <c r="P217" i="2"/>
  <c r="P221" i="2"/>
  <c r="P233" i="2"/>
  <c r="P240" i="2"/>
  <c r="Q240" i="2"/>
  <c r="P266" i="2"/>
  <c r="P270" i="2"/>
  <c r="P274" i="2"/>
  <c r="Q274" i="2"/>
  <c r="P278" i="2"/>
  <c r="P283" i="2"/>
  <c r="Q290" i="2"/>
  <c r="P290" i="2"/>
  <c r="Q294" i="2"/>
  <c r="P294" i="2"/>
  <c r="Q300" i="2"/>
  <c r="P300" i="2"/>
  <c r="Q304" i="2"/>
  <c r="P304" i="2"/>
  <c r="P309" i="2"/>
  <c r="P314" i="2"/>
  <c r="Q314" i="2"/>
  <c r="Q324" i="2"/>
  <c r="P324" i="2"/>
  <c r="Q329" i="2"/>
  <c r="P329" i="2"/>
  <c r="Q337" i="2"/>
  <c r="P337" i="2"/>
  <c r="P354" i="2"/>
  <c r="Q392" i="2"/>
  <c r="P392" i="2"/>
  <c r="P105" i="2"/>
  <c r="P109" i="2"/>
  <c r="P113" i="2"/>
  <c r="P117" i="2"/>
  <c r="P124" i="2"/>
  <c r="P128" i="2"/>
  <c r="P134" i="2"/>
  <c r="P139" i="2"/>
  <c r="P144" i="2"/>
  <c r="P204" i="2"/>
  <c r="P208" i="2"/>
  <c r="P213" i="2"/>
  <c r="P218" i="2"/>
  <c r="P222" i="2"/>
  <c r="P227" i="2"/>
  <c r="P235" i="2"/>
  <c r="P242" i="2"/>
  <c r="P263" i="2"/>
  <c r="P267" i="2"/>
  <c r="P271" i="2"/>
  <c r="P275" i="2"/>
  <c r="P280" i="2"/>
  <c r="P284" i="2"/>
  <c r="P291" i="2"/>
  <c r="Q291" i="2"/>
  <c r="P297" i="2"/>
  <c r="Q297" i="2"/>
  <c r="P301" i="2"/>
  <c r="Q301" i="2"/>
  <c r="P305" i="2"/>
  <c r="Q305" i="2"/>
  <c r="P310" i="2"/>
  <c r="Q319" i="2"/>
  <c r="P319" i="2"/>
  <c r="P325" i="2"/>
  <c r="Q325" i="2"/>
  <c r="P332" i="2"/>
  <c r="Q332" i="2"/>
  <c r="P355" i="2"/>
  <c r="P106" i="2"/>
  <c r="P110" i="2"/>
  <c r="P114" i="2"/>
  <c r="P118" i="2"/>
  <c r="P125" i="2"/>
  <c r="P131" i="2"/>
  <c r="P135" i="2"/>
  <c r="P140" i="2"/>
  <c r="P201" i="2"/>
  <c r="P205" i="2"/>
  <c r="Q209" i="2"/>
  <c r="P209" i="2"/>
  <c r="P214" i="2"/>
  <c r="P219" i="2"/>
  <c r="P223" i="2"/>
  <c r="P228" i="2"/>
  <c r="P237" i="2"/>
  <c r="P264" i="2"/>
  <c r="P268" i="2"/>
  <c r="P272" i="2"/>
  <c r="P276" i="2"/>
  <c r="P281" i="2"/>
  <c r="P285" i="2"/>
  <c r="Q292" i="2"/>
  <c r="P292" i="2"/>
  <c r="Q298" i="2"/>
  <c r="P298" i="2"/>
  <c r="P302" i="2"/>
  <c r="Q306" i="2"/>
  <c r="P306" i="2"/>
  <c r="P311" i="2"/>
  <c r="Q321" i="2"/>
  <c r="P321" i="2"/>
  <c r="Q326" i="2"/>
  <c r="P326" i="2"/>
  <c r="Q335" i="2"/>
  <c r="P335" i="2"/>
  <c r="P356" i="2"/>
  <c r="Q388" i="2"/>
  <c r="P388" i="2"/>
  <c r="P102" i="2"/>
  <c r="P107" i="2"/>
  <c r="P111" i="2"/>
  <c r="P115" i="2"/>
  <c r="P119" i="2"/>
  <c r="P126" i="2"/>
  <c r="P132" i="2"/>
  <c r="P136" i="2"/>
  <c r="P141" i="2"/>
  <c r="P146" i="2"/>
  <c r="P202" i="2"/>
  <c r="P206" i="2"/>
  <c r="P210" i="2"/>
  <c r="P215" i="2"/>
  <c r="P220" i="2"/>
  <c r="P225" i="2"/>
  <c r="P230" i="2"/>
  <c r="Q230" i="2"/>
  <c r="P239" i="2"/>
  <c r="P265" i="2"/>
  <c r="P269" i="2"/>
  <c r="Q273" i="2"/>
  <c r="P273" i="2"/>
  <c r="P277" i="2"/>
  <c r="P282" i="2"/>
  <c r="P289" i="2"/>
  <c r="Q289" i="2"/>
  <c r="P293" i="2"/>
  <c r="P299" i="2"/>
  <c r="Q299" i="2"/>
  <c r="P303" i="2"/>
  <c r="Q303" i="2"/>
  <c r="Q313" i="2"/>
  <c r="P313" i="2"/>
  <c r="P322" i="2"/>
  <c r="Q322" i="2"/>
  <c r="P327" i="2"/>
  <c r="Q327" i="2"/>
  <c r="P336" i="2"/>
  <c r="Q336" i="2"/>
  <c r="P353" i="2"/>
  <c r="P358" i="2"/>
  <c r="Q358" i="2"/>
  <c r="P389" i="2"/>
  <c r="Q389" i="2"/>
  <c r="P183" i="2"/>
  <c r="P189" i="2"/>
  <c r="P193" i="2"/>
  <c r="P177" i="2"/>
  <c r="P185" i="2"/>
  <c r="P197" i="2"/>
  <c r="P179" i="2"/>
  <c r="P187" i="2"/>
  <c r="P261" i="2"/>
  <c r="P46" i="2"/>
  <c r="P41" i="2"/>
  <c r="P36" i="2"/>
  <c r="P30" i="2"/>
  <c r="P17" i="2"/>
  <c r="P434" i="2"/>
  <c r="P433" i="2" s="1"/>
  <c r="P432" i="2"/>
  <c r="N409" i="2"/>
  <c r="P401" i="2"/>
  <c r="P403" i="2"/>
  <c r="P405" i="2"/>
  <c r="P398" i="2"/>
  <c r="P397" i="2" s="1"/>
  <c r="P396" i="2"/>
  <c r="P394" i="2" s="1"/>
  <c r="P364" i="2"/>
  <c r="P366" i="2"/>
  <c r="P368" i="2"/>
  <c r="P249" i="2"/>
  <c r="P251" i="2"/>
  <c r="P169" i="2" s="1"/>
  <c r="P194" i="2"/>
  <c r="P196" i="2"/>
  <c r="P198" i="2"/>
  <c r="P191" i="2"/>
  <c r="P176" i="2"/>
  <c r="P178" i="2"/>
  <c r="P180" i="2"/>
  <c r="P182" i="2"/>
  <c r="P184" i="2"/>
  <c r="P186" i="2"/>
  <c r="P188" i="2"/>
  <c r="P190" i="2"/>
  <c r="P150" i="2"/>
  <c r="P25" i="2"/>
  <c r="P34" i="2"/>
  <c r="P39" i="2"/>
  <c r="P38" i="2" s="1"/>
  <c r="P43" i="2"/>
  <c r="P47" i="2"/>
  <c r="P35" i="2"/>
  <c r="P37" i="2"/>
  <c r="P31" i="2"/>
  <c r="P26" i="2"/>
  <c r="P23" i="2"/>
  <c r="P16" i="2"/>
  <c r="P15" i="2" s="1"/>
  <c r="Q470" i="2"/>
  <c r="Q469" i="2" s="1"/>
  <c r="Q468" i="2" s="1"/>
  <c r="Q456" i="2" s="1"/>
  <c r="Q466" i="2"/>
  <c r="Q464" i="2"/>
  <c r="Q460" i="2"/>
  <c r="Q459" i="2" s="1"/>
  <c r="Q437" i="2"/>
  <c r="Q436" i="2" s="1"/>
  <c r="Q433" i="2"/>
  <c r="Q399" i="2"/>
  <c r="Q397" i="2"/>
  <c r="Q394" i="2"/>
  <c r="Q371" i="2"/>
  <c r="Q370" i="2" s="1"/>
  <c r="Q369" i="2" s="1"/>
  <c r="Q363" i="2"/>
  <c r="Q362" i="2" s="1"/>
  <c r="P470" i="2"/>
  <c r="P469" i="2" s="1"/>
  <c r="P468" i="2" s="1"/>
  <c r="P456" i="2" s="1"/>
  <c r="P466" i="2"/>
  <c r="P464" i="2"/>
  <c r="P460" i="2"/>
  <c r="P459" i="2" s="1"/>
  <c r="P437" i="2"/>
  <c r="P436" i="2" s="1"/>
  <c r="P371" i="2"/>
  <c r="P370" i="2" s="1"/>
  <c r="P369" i="2" s="1"/>
  <c r="P168" i="2" s="1"/>
  <c r="P167" i="2" s="1"/>
  <c r="L470" i="2"/>
  <c r="L469" i="2" s="1"/>
  <c r="L468" i="2" s="1"/>
  <c r="L456" i="2" s="1"/>
  <c r="L466" i="2"/>
  <c r="L464" i="2"/>
  <c r="L460" i="2"/>
  <c r="L459" i="2" s="1"/>
  <c r="L437" i="2"/>
  <c r="L436" i="2" s="1"/>
  <c r="L433" i="2"/>
  <c r="L399" i="2"/>
  <c r="L84" i="2" s="1"/>
  <c r="L397" i="2"/>
  <c r="L394" i="2"/>
  <c r="L391" i="2"/>
  <c r="L387" i="2"/>
  <c r="L385" i="2"/>
  <c r="L379" i="2"/>
  <c r="L371" i="2"/>
  <c r="L370" i="2" s="1"/>
  <c r="L369" i="2" s="1"/>
  <c r="L168" i="2" s="1"/>
  <c r="L167" i="2" s="1"/>
  <c r="L363" i="2"/>
  <c r="L362" i="2" s="1"/>
  <c r="L359" i="2"/>
  <c r="L357" i="2"/>
  <c r="L352" i="2"/>
  <c r="L334" i="2"/>
  <c r="L331" i="2"/>
  <c r="L323" i="2"/>
  <c r="L320" i="2"/>
  <c r="L312" i="2"/>
  <c r="L308" i="2"/>
  <c r="L296" i="2"/>
  <c r="L288" i="2"/>
  <c r="L279" i="2"/>
  <c r="L260" i="2"/>
  <c r="L245" i="2"/>
  <c r="L244" i="2" s="1"/>
  <c r="L243" i="2" s="1"/>
  <c r="L241" i="2"/>
  <c r="L238" i="2"/>
  <c r="L234" i="2"/>
  <c r="L232" i="2"/>
  <c r="L229" i="2"/>
  <c r="L224" i="2"/>
  <c r="L216" i="2"/>
  <c r="L200" i="2"/>
  <c r="L192" i="2"/>
  <c r="L174" i="2"/>
  <c r="L169" i="2"/>
  <c r="L153" i="2"/>
  <c r="L147" i="2"/>
  <c r="L142" i="2"/>
  <c r="L137" i="2"/>
  <c r="L130" i="2"/>
  <c r="L122" i="2"/>
  <c r="L101" i="2"/>
  <c r="L97" i="2"/>
  <c r="L69" i="2" s="1"/>
  <c r="L96" i="2"/>
  <c r="L89" i="2"/>
  <c r="L82" i="2"/>
  <c r="L81" i="2"/>
  <c r="L80" i="2"/>
  <c r="L79" i="2"/>
  <c r="L74" i="2"/>
  <c r="L49" i="2"/>
  <c r="L45" i="2"/>
  <c r="L38" i="2"/>
  <c r="L32" i="2"/>
  <c r="L29" i="2"/>
  <c r="L28" i="2" s="1"/>
  <c r="L22" i="2"/>
  <c r="L21" i="2" s="1"/>
  <c r="L48" i="2" s="1"/>
  <c r="L15" i="2"/>
  <c r="L14" i="2" s="1"/>
  <c r="L11" i="2"/>
  <c r="N494" i="2"/>
  <c r="O492" i="2"/>
  <c r="O491" i="2"/>
  <c r="O490" i="2"/>
  <c r="S358" i="2" s="1"/>
  <c r="O489" i="2"/>
  <c r="O488" i="2"/>
  <c r="O485" i="2"/>
  <c r="O484" i="2"/>
  <c r="O483" i="2"/>
  <c r="N482" i="2"/>
  <c r="O481" i="2"/>
  <c r="O480" i="2"/>
  <c r="O479" i="2"/>
  <c r="N478" i="2"/>
  <c r="O477" i="2"/>
  <c r="O476" i="2"/>
  <c r="O475" i="2"/>
  <c r="N474" i="2"/>
  <c r="O471" i="2"/>
  <c r="O470" i="2" s="1"/>
  <c r="O469" i="2" s="1"/>
  <c r="O468" i="2" s="1"/>
  <c r="O456" i="2" s="1"/>
  <c r="N470" i="2"/>
  <c r="N469" i="2" s="1"/>
  <c r="N468" i="2" s="1"/>
  <c r="N456" i="2" s="1"/>
  <c r="O467" i="2"/>
  <c r="O466" i="2" s="1"/>
  <c r="N466" i="2"/>
  <c r="O465" i="2"/>
  <c r="O464" i="2" s="1"/>
  <c r="N464" i="2"/>
  <c r="O462" i="2"/>
  <c r="O461" i="2"/>
  <c r="N460" i="2"/>
  <c r="N459" i="2" s="1"/>
  <c r="O440" i="2"/>
  <c r="O439" i="2"/>
  <c r="O438" i="2"/>
  <c r="N437" i="2"/>
  <c r="N433" i="2"/>
  <c r="O421" i="2"/>
  <c r="O415" i="2"/>
  <c r="N399" i="2"/>
  <c r="N84" i="2" s="1"/>
  <c r="N63" i="2" s="1"/>
  <c r="O397" i="2"/>
  <c r="N397" i="2"/>
  <c r="N394" i="2"/>
  <c r="O391" i="2"/>
  <c r="O390" i="2" s="1"/>
  <c r="N391" i="2"/>
  <c r="N390" i="2" s="1"/>
  <c r="O387" i="2"/>
  <c r="N387" i="2"/>
  <c r="O385" i="2"/>
  <c r="O384" i="2" s="1"/>
  <c r="N385" i="2"/>
  <c r="N384" i="2" s="1"/>
  <c r="N379" i="2"/>
  <c r="O371" i="2"/>
  <c r="O370" i="2" s="1"/>
  <c r="O369" i="2" s="1"/>
  <c r="O168" i="2" s="1"/>
  <c r="O167" i="2" s="1"/>
  <c r="N371" i="2"/>
  <c r="N370" i="2" s="1"/>
  <c r="N369" i="2" s="1"/>
  <c r="N168" i="2" s="1"/>
  <c r="N167" i="2" s="1"/>
  <c r="O363" i="2"/>
  <c r="O362" i="2" s="1"/>
  <c r="O361" i="2" s="1"/>
  <c r="N363" i="2"/>
  <c r="N362" i="2" s="1"/>
  <c r="N361" i="2" s="1"/>
  <c r="N359" i="2"/>
  <c r="N164" i="2" s="1"/>
  <c r="O357" i="2"/>
  <c r="N357" i="2"/>
  <c r="N377" i="2" s="1"/>
  <c r="N376" i="2" s="1"/>
  <c r="N352" i="2"/>
  <c r="O334" i="2"/>
  <c r="O333" i="2" s="1"/>
  <c r="N334" i="2"/>
  <c r="O331" i="2"/>
  <c r="N331" i="2"/>
  <c r="N330" i="2" s="1"/>
  <c r="N159" i="2" s="1"/>
  <c r="O379" i="2"/>
  <c r="O323" i="2"/>
  <c r="N323" i="2"/>
  <c r="O320" i="2"/>
  <c r="N320" i="2"/>
  <c r="O312" i="2"/>
  <c r="N312" i="2"/>
  <c r="O308" i="2"/>
  <c r="N308" i="2"/>
  <c r="N296" i="2"/>
  <c r="O288" i="2"/>
  <c r="N288" i="2"/>
  <c r="N279" i="2"/>
  <c r="O279" i="2" s="1"/>
  <c r="O260" i="2"/>
  <c r="N260" i="2"/>
  <c r="O169" i="2"/>
  <c r="N245" i="2"/>
  <c r="N244" i="2" s="1"/>
  <c r="N243" i="2" s="1"/>
  <c r="O243" i="2" s="1"/>
  <c r="O241" i="2"/>
  <c r="N241" i="2"/>
  <c r="O238" i="2"/>
  <c r="O236" i="2" s="1"/>
  <c r="N238" i="2"/>
  <c r="N236" i="2" s="1"/>
  <c r="O234" i="2"/>
  <c r="N234" i="2"/>
  <c r="O232" i="2"/>
  <c r="N232" i="2"/>
  <c r="N231" i="2" s="1"/>
  <c r="O229" i="2"/>
  <c r="N229" i="2"/>
  <c r="N160" i="2" s="1"/>
  <c r="O224" i="2"/>
  <c r="N224" i="2"/>
  <c r="O216" i="2"/>
  <c r="N216" i="2"/>
  <c r="O212" i="2"/>
  <c r="N212" i="2"/>
  <c r="N200" i="2"/>
  <c r="N192" i="2"/>
  <c r="N174" i="2"/>
  <c r="N169" i="2"/>
  <c r="N153" i="2"/>
  <c r="O147" i="2"/>
  <c r="N147" i="2"/>
  <c r="O142" i="2"/>
  <c r="Q142" i="2" s="1"/>
  <c r="N142" i="2"/>
  <c r="O137" i="2"/>
  <c r="N137" i="2"/>
  <c r="O130" i="2"/>
  <c r="N130" i="2"/>
  <c r="O122" i="2"/>
  <c r="N122" i="2"/>
  <c r="N101" i="2"/>
  <c r="N97" i="2"/>
  <c r="N69" i="2" s="1"/>
  <c r="O96" i="2"/>
  <c r="N96" i="2"/>
  <c r="O89" i="2"/>
  <c r="N89" i="2"/>
  <c r="O82" i="2"/>
  <c r="N82" i="2"/>
  <c r="O81" i="2"/>
  <c r="N81" i="2"/>
  <c r="O80" i="2"/>
  <c r="N80" i="2"/>
  <c r="O79" i="2"/>
  <c r="N79" i="2"/>
  <c r="O74" i="2"/>
  <c r="O59" i="2" s="1"/>
  <c r="N74" i="2"/>
  <c r="N59" i="2" s="1"/>
  <c r="N49" i="2"/>
  <c r="O45" i="2"/>
  <c r="N45" i="2"/>
  <c r="O38" i="2"/>
  <c r="N38" i="2"/>
  <c r="N33" i="2"/>
  <c r="N32" i="2" s="1"/>
  <c r="N29" i="2"/>
  <c r="N28" i="2" s="1"/>
  <c r="N22" i="2"/>
  <c r="N21" i="2" s="1"/>
  <c r="N48" i="2" s="1"/>
  <c r="O15" i="2"/>
  <c r="N15" i="2"/>
  <c r="N14" i="2" s="1"/>
  <c r="O12" i="2"/>
  <c r="N11" i="2"/>
  <c r="N129" i="2" l="1"/>
  <c r="Q475" i="2"/>
  <c r="P475" i="2"/>
  <c r="Q479" i="2"/>
  <c r="P479" i="2"/>
  <c r="Q483" i="2"/>
  <c r="P483" i="2"/>
  <c r="Q476" i="2"/>
  <c r="P476" i="2"/>
  <c r="Q480" i="2"/>
  <c r="P480" i="2"/>
  <c r="Q484" i="2"/>
  <c r="P484" i="2"/>
  <c r="Q477" i="2"/>
  <c r="P477" i="2"/>
  <c r="Q481" i="2"/>
  <c r="P481" i="2"/>
  <c r="Q485" i="2"/>
  <c r="P485" i="2"/>
  <c r="Q147" i="2"/>
  <c r="N90" i="2"/>
  <c r="N65" i="2" s="1"/>
  <c r="Q320" i="2"/>
  <c r="N91" i="2"/>
  <c r="N66" i="2" s="1"/>
  <c r="N75" i="2"/>
  <c r="N60" i="2" s="1"/>
  <c r="Q82" i="2"/>
  <c r="N339" i="2"/>
  <c r="N338" i="2" s="1"/>
  <c r="N163" i="2" s="1"/>
  <c r="L95" i="2"/>
  <c r="L94" i="2" s="1"/>
  <c r="L91" i="2"/>
  <c r="Q229" i="2"/>
  <c r="N100" i="2"/>
  <c r="L259" i="2"/>
  <c r="N259" i="2"/>
  <c r="L100" i="2"/>
  <c r="Q15" i="2"/>
  <c r="O14" i="2"/>
  <c r="Q14" i="2" s="1"/>
  <c r="P399" i="2"/>
  <c r="L361" i="2"/>
  <c r="P361" i="2" s="1"/>
  <c r="L93" i="2"/>
  <c r="L92" i="2" s="1"/>
  <c r="P363" i="2"/>
  <c r="P362" i="2" s="1"/>
  <c r="O330" i="2"/>
  <c r="Q331" i="2"/>
  <c r="L59" i="2"/>
  <c r="P59" i="2" s="1"/>
  <c r="P74" i="2"/>
  <c r="P82" i="2"/>
  <c r="P137" i="2"/>
  <c r="P216" i="2"/>
  <c r="P234" i="2"/>
  <c r="L330" i="2"/>
  <c r="P331" i="2"/>
  <c r="P212" i="2"/>
  <c r="O231" i="2"/>
  <c r="O76" i="2" s="1"/>
  <c r="O61" i="2" s="1"/>
  <c r="P142" i="2"/>
  <c r="P387" i="2"/>
  <c r="L63" i="2"/>
  <c r="N408" i="2"/>
  <c r="N88" i="2" s="1"/>
  <c r="N87" i="2" s="1"/>
  <c r="P340" i="2"/>
  <c r="Q340" i="2"/>
  <c r="L160" i="2"/>
  <c r="P229" i="2"/>
  <c r="P160" i="2" s="1"/>
  <c r="P241" i="2"/>
  <c r="P320" i="2"/>
  <c r="P96" i="2"/>
  <c r="P130" i="2"/>
  <c r="L231" i="2"/>
  <c r="P232" i="2"/>
  <c r="Q463" i="2"/>
  <c r="Q455" i="2" s="1"/>
  <c r="L384" i="2"/>
  <c r="P385" i="2"/>
  <c r="P80" i="2"/>
  <c r="L390" i="2"/>
  <c r="P391" i="2"/>
  <c r="Q391" i="2"/>
  <c r="L164" i="2"/>
  <c r="L377" i="2"/>
  <c r="Q357" i="2"/>
  <c r="P357" i="2"/>
  <c r="P81" i="2"/>
  <c r="Q81" i="2"/>
  <c r="P79" i="2"/>
  <c r="Q79" i="2"/>
  <c r="L333" i="2"/>
  <c r="Q334" i="2"/>
  <c r="P334" i="2"/>
  <c r="P379" i="2"/>
  <c r="Q379" i="2"/>
  <c r="Q312" i="2"/>
  <c r="P312" i="2"/>
  <c r="P308" i="2"/>
  <c r="Q288" i="2"/>
  <c r="P288" i="2"/>
  <c r="P260" i="2"/>
  <c r="Q260" i="2"/>
  <c r="P89" i="2"/>
  <c r="Q89" i="2"/>
  <c r="L236" i="2"/>
  <c r="P238" i="2"/>
  <c r="Q238" i="2"/>
  <c r="P224" i="2"/>
  <c r="P122" i="2"/>
  <c r="L151" i="2"/>
  <c r="P147" i="2"/>
  <c r="Q323" i="2"/>
  <c r="P323" i="2"/>
  <c r="O97" i="2"/>
  <c r="O69" i="2" s="1"/>
  <c r="P45" i="2"/>
  <c r="P49" i="2"/>
  <c r="P174" i="2"/>
  <c r="P33" i="2"/>
  <c r="P32" i="2" s="1"/>
  <c r="P14" i="2"/>
  <c r="L90" i="2"/>
  <c r="P192" i="2"/>
  <c r="O460" i="2"/>
  <c r="O459" i="2" s="1"/>
  <c r="O454" i="2" s="1"/>
  <c r="N393" i="2"/>
  <c r="N83" i="2" s="1"/>
  <c r="N62" i="2" s="1"/>
  <c r="N95" i="2"/>
  <c r="N94" i="2" s="1"/>
  <c r="N463" i="2"/>
  <c r="N455" i="2" s="1"/>
  <c r="N166" i="2"/>
  <c r="N165" i="2" s="1"/>
  <c r="N93" i="2"/>
  <c r="N92" i="2" s="1"/>
  <c r="L129" i="2"/>
  <c r="L393" i="2"/>
  <c r="L83" i="2" s="1"/>
  <c r="L463" i="2"/>
  <c r="L455" i="2" s="1"/>
  <c r="P22" i="2"/>
  <c r="P21" i="2" s="1"/>
  <c r="P48" i="2" s="1"/>
  <c r="O463" i="2"/>
  <c r="O455" i="2" s="1"/>
  <c r="P29" i="2"/>
  <c r="P28" i="2" s="1"/>
  <c r="O437" i="2"/>
  <c r="N295" i="2"/>
  <c r="L295" i="2"/>
  <c r="O359" i="2"/>
  <c r="O164" i="2" s="1"/>
  <c r="L199" i="2"/>
  <c r="N27" i="2"/>
  <c r="N13" i="2"/>
  <c r="O296" i="2"/>
  <c r="O295" i="2" s="1"/>
  <c r="O352" i="2"/>
  <c r="O339" i="2" s="1"/>
  <c r="O394" i="2"/>
  <c r="O393" i="2" s="1"/>
  <c r="O83" i="2" s="1"/>
  <c r="O62" i="2" s="1"/>
  <c r="O399" i="2"/>
  <c r="O84" i="2" s="1"/>
  <c r="O63" i="2" s="1"/>
  <c r="O433" i="2"/>
  <c r="O90" i="2" s="1"/>
  <c r="O65" i="2" s="1"/>
  <c r="N473" i="2"/>
  <c r="L339" i="2"/>
  <c r="L407" i="2"/>
  <c r="L406" i="2" s="1"/>
  <c r="P393" i="2"/>
  <c r="P463" i="2"/>
  <c r="P455" i="2" s="1"/>
  <c r="Q393" i="2"/>
  <c r="O151" i="2"/>
  <c r="N254" i="2"/>
  <c r="N253" i="2" s="1"/>
  <c r="N78" i="2"/>
  <c r="N77" i="2" s="1"/>
  <c r="O129" i="2"/>
  <c r="O443" i="2"/>
  <c r="O474" i="2"/>
  <c r="O482" i="2"/>
  <c r="O11" i="2"/>
  <c r="P12" i="2"/>
  <c r="P11" i="2" s="1"/>
  <c r="O174" i="2"/>
  <c r="O478" i="2"/>
  <c r="L13" i="2"/>
  <c r="L27" i="2"/>
  <c r="L75" i="2"/>
  <c r="L173" i="2"/>
  <c r="Q454" i="2"/>
  <c r="Q453" i="2" s="1"/>
  <c r="Q452" i="2" s="1"/>
  <c r="P454" i="2"/>
  <c r="L88" i="2"/>
  <c r="L454" i="2"/>
  <c r="N151" i="2"/>
  <c r="N333" i="2"/>
  <c r="O160" i="2"/>
  <c r="O75" i="2"/>
  <c r="O60" i="2" s="1"/>
  <c r="O254" i="2"/>
  <c r="O253" i="2" s="1"/>
  <c r="N443" i="2"/>
  <c r="N199" i="2"/>
  <c r="O409" i="2"/>
  <c r="O494" i="2"/>
  <c r="O377" i="2"/>
  <c r="O376" i="2" s="1"/>
  <c r="N454" i="2"/>
  <c r="N173" i="2"/>
  <c r="O49" i="2"/>
  <c r="Q49" i="2" s="1"/>
  <c r="O200" i="2"/>
  <c r="Q200" i="2" s="1"/>
  <c r="O22" i="2"/>
  <c r="O29" i="2"/>
  <c r="O28" i="2" s="1"/>
  <c r="O33" i="2"/>
  <c r="O101" i="2"/>
  <c r="O153" i="2"/>
  <c r="P153" i="2" s="1"/>
  <c r="O192" i="2"/>
  <c r="O245" i="2"/>
  <c r="O244" i="2" s="1"/>
  <c r="P279" i="2"/>
  <c r="Q458" i="2" l="1"/>
  <c r="Q457" i="2" s="1"/>
  <c r="Q129" i="2"/>
  <c r="N453" i="2"/>
  <c r="N452" i="2" s="1"/>
  <c r="Q478" i="2"/>
  <c r="P478" i="2"/>
  <c r="Q482" i="2"/>
  <c r="P482" i="2"/>
  <c r="Q474" i="2"/>
  <c r="P474" i="2"/>
  <c r="O78" i="2"/>
  <c r="O77" i="2" s="1"/>
  <c r="P63" i="2"/>
  <c r="L161" i="2"/>
  <c r="N68" i="2"/>
  <c r="N67" i="2" s="1"/>
  <c r="O458" i="2"/>
  <c r="O457" i="2" s="1"/>
  <c r="P458" i="2"/>
  <c r="P457" i="2" s="1"/>
  <c r="L152" i="2"/>
  <c r="L154" i="2" s="1"/>
  <c r="L76" i="2"/>
  <c r="P76" i="2" s="1"/>
  <c r="L78" i="2"/>
  <c r="L77" i="2" s="1"/>
  <c r="L254" i="2"/>
  <c r="L253" i="2" s="1"/>
  <c r="N458" i="2"/>
  <c r="N457" i="2" s="1"/>
  <c r="O259" i="2"/>
  <c r="P259" i="2"/>
  <c r="O100" i="2"/>
  <c r="O161" i="2"/>
  <c r="P231" i="2"/>
  <c r="P254" i="2" s="1"/>
  <c r="P253" i="2" s="1"/>
  <c r="O91" i="2"/>
  <c r="O66" i="2" s="1"/>
  <c r="N10" i="2"/>
  <c r="N9" i="2" s="1"/>
  <c r="P27" i="2"/>
  <c r="N407" i="2"/>
  <c r="N406" i="2" s="1"/>
  <c r="N444" i="2" s="1"/>
  <c r="L65" i="2"/>
  <c r="P65" i="2" s="1"/>
  <c r="P90" i="2"/>
  <c r="P101" i="2"/>
  <c r="P100" i="2" s="1"/>
  <c r="P200" i="2"/>
  <c r="P245" i="2"/>
  <c r="P84" i="2"/>
  <c r="L62" i="2"/>
  <c r="P62" i="2" s="1"/>
  <c r="P83" i="2"/>
  <c r="P359" i="2"/>
  <c r="P164" i="2" s="1"/>
  <c r="P129" i="2"/>
  <c r="O453" i="2"/>
  <c r="O452" i="2" s="1"/>
  <c r="P296" i="2"/>
  <c r="L60" i="2"/>
  <c r="P60" i="2" s="1"/>
  <c r="P75" i="2"/>
  <c r="O86" i="2"/>
  <c r="P173" i="2"/>
  <c r="Q296" i="2"/>
  <c r="P352" i="2"/>
  <c r="L159" i="2"/>
  <c r="P330" i="2"/>
  <c r="P159" i="2" s="1"/>
  <c r="O159" i="2"/>
  <c r="Q330" i="2"/>
  <c r="P384" i="2"/>
  <c r="P390" i="2"/>
  <c r="Q390" i="2"/>
  <c r="L443" i="2"/>
  <c r="L87" i="2"/>
  <c r="L376" i="2"/>
  <c r="P377" i="2"/>
  <c r="Q377" i="2"/>
  <c r="L375" i="2"/>
  <c r="Q333" i="2"/>
  <c r="P333" i="2"/>
  <c r="P244" i="2"/>
  <c r="P243" i="2" s="1"/>
  <c r="P236" i="2"/>
  <c r="Q236" i="2"/>
  <c r="L99" i="2"/>
  <c r="L98" i="2" s="1"/>
  <c r="P151" i="2"/>
  <c r="L66" i="2"/>
  <c r="P295" i="2"/>
  <c r="Q295" i="2"/>
  <c r="N86" i="2"/>
  <c r="P13" i="2"/>
  <c r="N152" i="2"/>
  <c r="N154" i="2" s="1"/>
  <c r="L73" i="2"/>
  <c r="L453" i="2"/>
  <c r="L452" i="2" s="1"/>
  <c r="L458" i="2"/>
  <c r="L457" i="2" s="1"/>
  <c r="N73" i="2"/>
  <c r="N58" i="2" s="1"/>
  <c r="P453" i="2"/>
  <c r="P452" i="2" s="1"/>
  <c r="O95" i="2"/>
  <c r="O436" i="2"/>
  <c r="O173" i="2"/>
  <c r="N99" i="2"/>
  <c r="N98" i="2" s="1"/>
  <c r="N447" i="2" s="1"/>
  <c r="N450" i="2" s="1"/>
  <c r="O199" i="2"/>
  <c r="Q199" i="2" s="1"/>
  <c r="O408" i="2"/>
  <c r="O411" i="2"/>
  <c r="L444" i="2"/>
  <c r="L383" i="2"/>
  <c r="N158" i="2"/>
  <c r="N375" i="2"/>
  <c r="L338" i="2"/>
  <c r="L86" i="2"/>
  <c r="N258" i="2"/>
  <c r="N257" i="2" s="1"/>
  <c r="L157" i="2"/>
  <c r="L158" i="2"/>
  <c r="N172" i="2"/>
  <c r="N171" i="2" s="1"/>
  <c r="N255" i="2" s="1"/>
  <c r="L172" i="2"/>
  <c r="L72" i="2"/>
  <c r="O21" i="2"/>
  <c r="O13" i="2" s="1"/>
  <c r="Q13" i="2" s="1"/>
  <c r="Q22" i="2"/>
  <c r="O32" i="2"/>
  <c r="Q32" i="2" s="1"/>
  <c r="Q33" i="2"/>
  <c r="L10" i="2"/>
  <c r="L9" i="2" s="1"/>
  <c r="O473" i="2"/>
  <c r="L68" i="2"/>
  <c r="N76" i="2"/>
  <c r="N61" i="2" s="1"/>
  <c r="N161" i="2"/>
  <c r="N157" i="2"/>
  <c r="N72" i="2"/>
  <c r="N57" i="2" s="1"/>
  <c r="O166" i="2"/>
  <c r="O93" i="2"/>
  <c r="Q473" i="2" l="1"/>
  <c r="P473" i="2"/>
  <c r="Q76" i="2"/>
  <c r="P161" i="2"/>
  <c r="L61" i="2"/>
  <c r="P61" i="2" s="1"/>
  <c r="P78" i="2"/>
  <c r="P77" i="2"/>
  <c r="Q77" i="2"/>
  <c r="Q61" i="2"/>
  <c r="N85" i="2"/>
  <c r="N64" i="2" s="1"/>
  <c r="N56" i="2" s="1"/>
  <c r="N55" i="2" s="1"/>
  <c r="O407" i="2"/>
  <c r="O406" i="2" s="1"/>
  <c r="S406" i="2" s="1"/>
  <c r="O27" i="2"/>
  <c r="Q27" i="2" s="1"/>
  <c r="P10" i="2"/>
  <c r="P9" i="2" s="1"/>
  <c r="P66" i="2"/>
  <c r="P91" i="2"/>
  <c r="P157" i="2"/>
  <c r="N383" i="2"/>
  <c r="N382" i="2" s="1"/>
  <c r="N445" i="2" s="1"/>
  <c r="N442" i="2" s="1"/>
  <c r="O375" i="2"/>
  <c r="P375" i="2" s="1"/>
  <c r="Q259" i="2"/>
  <c r="O157" i="2"/>
  <c r="P339" i="2"/>
  <c r="O338" i="2"/>
  <c r="O258" i="2" s="1"/>
  <c r="Q339" i="2"/>
  <c r="P93" i="2"/>
  <c r="P199" i="2"/>
  <c r="P158" i="2" s="1"/>
  <c r="O94" i="2"/>
  <c r="P94" i="2" s="1"/>
  <c r="P95" i="2"/>
  <c r="L382" i="2"/>
  <c r="L445" i="2" s="1"/>
  <c r="P443" i="2"/>
  <c r="Q443" i="2"/>
  <c r="P376" i="2"/>
  <c r="Q376" i="2"/>
  <c r="P86" i="2"/>
  <c r="Q86" i="2"/>
  <c r="L258" i="2"/>
  <c r="L257" i="2" s="1"/>
  <c r="L380" i="2" s="1"/>
  <c r="L378" i="2" s="1"/>
  <c r="L166" i="2"/>
  <c r="L165" i="2" s="1"/>
  <c r="P166" i="2"/>
  <c r="P165" i="2" s="1"/>
  <c r="L171" i="2"/>
  <c r="L57" i="2"/>
  <c r="L58" i="2"/>
  <c r="L447" i="2"/>
  <c r="L67" i="2"/>
  <c r="N380" i="2"/>
  <c r="N378" i="2" s="1"/>
  <c r="O88" i="2"/>
  <c r="Q408" i="2"/>
  <c r="P408" i="2"/>
  <c r="O165" i="2"/>
  <c r="O73" i="2"/>
  <c r="P73" i="2" s="1"/>
  <c r="L85" i="2"/>
  <c r="L71" i="2" s="1"/>
  <c r="L163" i="2"/>
  <c r="L156" i="2" s="1"/>
  <c r="O158" i="2"/>
  <c r="N156" i="2"/>
  <c r="N155" i="2" s="1"/>
  <c r="O172" i="2"/>
  <c r="Q172" i="2" s="1"/>
  <c r="O72" i="2"/>
  <c r="Q72" i="2" s="1"/>
  <c r="O152" i="2"/>
  <c r="O99" i="2"/>
  <c r="P99" i="2" s="1"/>
  <c r="O48" i="2"/>
  <c r="Q48" i="2" s="1"/>
  <c r="Q21" i="2"/>
  <c r="O92" i="2"/>
  <c r="O68" i="2"/>
  <c r="P68" i="2" s="1"/>
  <c r="L442" i="2" l="1"/>
  <c r="O10" i="2"/>
  <c r="O9" i="2" s="1"/>
  <c r="N71" i="2"/>
  <c r="N70" i="2" s="1"/>
  <c r="P407" i="2"/>
  <c r="O444" i="2"/>
  <c r="Q444" i="2" s="1"/>
  <c r="Q407" i="2"/>
  <c r="Q338" i="2"/>
  <c r="Q375" i="2"/>
  <c r="N446" i="2"/>
  <c r="N449" i="2" s="1"/>
  <c r="O85" i="2"/>
  <c r="O64" i="2" s="1"/>
  <c r="P338" i="2"/>
  <c r="P163" i="2" s="1"/>
  <c r="P156" i="2" s="1"/>
  <c r="P155" i="2" s="1"/>
  <c r="O163" i="2"/>
  <c r="Q163" i="2" s="1"/>
  <c r="P72" i="2"/>
  <c r="O154" i="2"/>
  <c r="P152" i="2"/>
  <c r="Q152" i="2"/>
  <c r="O87" i="2"/>
  <c r="P87" i="2" s="1"/>
  <c r="Q88" i="2"/>
  <c r="P88" i="2"/>
  <c r="P172" i="2"/>
  <c r="L155" i="2"/>
  <c r="L446" i="2" s="1"/>
  <c r="L449" i="2" s="1"/>
  <c r="L64" i="2"/>
  <c r="L56" i="2" s="1"/>
  <c r="L55" i="2" s="1"/>
  <c r="L255" i="2"/>
  <c r="O58" i="2"/>
  <c r="Q58" i="2" s="1"/>
  <c r="Q73" i="2"/>
  <c r="L450" i="2"/>
  <c r="O67" i="2"/>
  <c r="P92" i="2"/>
  <c r="O257" i="2"/>
  <c r="O380" i="2" s="1"/>
  <c r="Q258" i="2"/>
  <c r="P258" i="2"/>
  <c r="Q406" i="2"/>
  <c r="P406" i="2"/>
  <c r="O383" i="2"/>
  <c r="Q158" i="2"/>
  <c r="O171" i="2"/>
  <c r="P171" i="2" s="1"/>
  <c r="N448" i="2"/>
  <c r="O57" i="2"/>
  <c r="O98" i="2"/>
  <c r="P98" i="2" s="1"/>
  <c r="Q99" i="2"/>
  <c r="O53" i="2"/>
  <c r="O52" i="2"/>
  <c r="O51" i="2" s="1"/>
  <c r="O50" i="2" s="1"/>
  <c r="Q10" i="2" l="1"/>
  <c r="P444" i="2"/>
  <c r="P67" i="2"/>
  <c r="P85" i="2"/>
  <c r="Q87" i="2"/>
  <c r="O71" i="2"/>
  <c r="Q71" i="2" s="1"/>
  <c r="Q85" i="2"/>
  <c r="P64" i="2"/>
  <c r="P58" i="2"/>
  <c r="O156" i="2"/>
  <c r="O155" i="2" s="1"/>
  <c r="Q155" i="2" s="1"/>
  <c r="P154" i="2"/>
  <c r="O382" i="2"/>
  <c r="P383" i="2"/>
  <c r="Q383" i="2"/>
  <c r="Q9" i="2"/>
  <c r="S9" i="2"/>
  <c r="Q64" i="2"/>
  <c r="O378" i="2"/>
  <c r="Q380" i="2"/>
  <c r="P380" i="2"/>
  <c r="O56" i="2"/>
  <c r="P56" i="2" s="1"/>
  <c r="Q57" i="2"/>
  <c r="P57" i="2"/>
  <c r="L70" i="2"/>
  <c r="Q257" i="2"/>
  <c r="P257" i="2"/>
  <c r="O255" i="2"/>
  <c r="P255" i="2" s="1"/>
  <c r="Q171" i="2"/>
  <c r="O447" i="2"/>
  <c r="Q98" i="2"/>
  <c r="O70" i="2" l="1"/>
  <c r="P70" i="2" s="1"/>
  <c r="P71" i="2"/>
  <c r="O446" i="2"/>
  <c r="O449" i="2" s="1"/>
  <c r="Q156" i="2"/>
  <c r="Q255" i="2"/>
  <c r="P382" i="2"/>
  <c r="Q382" i="2"/>
  <c r="O445" i="2"/>
  <c r="Q56" i="2"/>
  <c r="Q378" i="2"/>
  <c r="P378" i="2"/>
  <c r="O55" i="2"/>
  <c r="Q55" i="2" s="1"/>
  <c r="O450" i="2"/>
  <c r="Q447" i="2"/>
  <c r="P447" i="2"/>
  <c r="L448" i="2"/>
  <c r="O442" i="2" l="1"/>
  <c r="P442" i="2" s="1"/>
  <c r="Q445" i="2"/>
  <c r="P445" i="2"/>
  <c r="Q70" i="2"/>
  <c r="P446" i="2"/>
  <c r="Q446" i="2"/>
  <c r="O448" i="2"/>
  <c r="S55" i="2"/>
  <c r="P55" i="2"/>
  <c r="P53" i="2"/>
  <c r="Q442" i="2" l="1"/>
  <c r="P52" i="2"/>
  <c r="P51" i="2" s="1"/>
  <c r="P50" i="2" s="1"/>
</calcChain>
</file>

<file path=xl/sharedStrings.xml><?xml version="1.0" encoding="utf-8"?>
<sst xmlns="http://schemas.openxmlformats.org/spreadsheetml/2006/main" count="970" uniqueCount="418">
  <si>
    <t>Cap.</t>
  </si>
  <si>
    <t>Prgf.</t>
  </si>
  <si>
    <t>Art.</t>
  </si>
  <si>
    <t>Alin.</t>
  </si>
  <si>
    <t>Denumire indicator</t>
  </si>
  <si>
    <t>Cumulat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</si>
  <si>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</si>
  <si>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</si>
  <si>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</si>
  <si>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</si>
  <si>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</si>
  <si>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</si>
  <si>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</si>
  <si>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</si>
  <si>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</si>
  <si>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</si>
  <si>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</si>
  <si>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</si>
  <si>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</si>
  <si>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</si>
  <si>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</si>
  <si>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</si>
  <si>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</si>
  <si>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</si>
  <si>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21O4</t>
  </si>
  <si>
    <t>CONTRIBUTIILE ASIGURATILOR</t>
  </si>
  <si>
    <t xml:space="preserve">Contr.de asig.pt.somaj dat.de asig. </t>
  </si>
  <si>
    <t>Contr.indiv.</t>
  </si>
  <si>
    <t>Contr.dat.de pers.cu contr.de asig.pt.somaj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</si>
  <si>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</si>
  <si>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</si>
  <si>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</si>
  <si>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</si>
  <si>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</si>
  <si>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</si>
  <si>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</si>
  <si>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</si>
  <si>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</si>
  <si>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</si>
  <si>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</si>
  <si>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</si>
  <si>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</si>
  <si>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</si>
  <si>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</si>
  <si>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</si>
  <si>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</si>
  <si>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</si>
  <si>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</si>
  <si>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</si>
  <si>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</si>
  <si>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</si>
  <si>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ALTE NIVELE ALE</t>
  </si>
  <si>
    <t>SUBVENTII DE LA BUGETUL DE STAT</t>
  </si>
  <si>
    <t>B. Curente</t>
  </si>
  <si>
    <t>Sume primite de bugetul asigurarilor pentru somaj</t>
  </si>
  <si>
    <t>Sume primite de la UE in contul platilor efectuate</t>
  </si>
  <si>
    <t>01</t>
  </si>
  <si>
    <t>Fondul European de Dezvoltare Regionala</t>
  </si>
  <si>
    <t>02</t>
  </si>
  <si>
    <t>Fondul Social European</t>
  </si>
  <si>
    <t>49O4</t>
  </si>
  <si>
    <t>Venituri sistem asigurari pt.somaj</t>
  </si>
  <si>
    <t>Venituri fd.garant.pt.pl.creantelor sal.</t>
  </si>
  <si>
    <t>08</t>
  </si>
  <si>
    <t>FONDURI EXTERNE NERAMBURSABILE</t>
  </si>
  <si>
    <t>Sume primite de la UE in contul platilor efectuate aferente cadrului financiar 2014-2020</t>
  </si>
  <si>
    <t>Alte programe comunitare finantate in perioada 2014-2020 (APC)</t>
  </si>
  <si>
    <t>5OOO</t>
  </si>
  <si>
    <t>TOTAL CHELTUIELI</t>
  </si>
  <si>
    <t>10</t>
  </si>
  <si>
    <t xml:space="preserve">                CHELTUIELI DE PERSONAL</t>
  </si>
  <si>
    <t>20</t>
  </si>
  <si>
    <t xml:space="preserve">                BUNURI SI SERVICII</t>
  </si>
  <si>
    <t>30</t>
  </si>
  <si>
    <t xml:space="preserve">                DOBANZI</t>
  </si>
  <si>
    <t>40</t>
  </si>
  <si>
    <t>51</t>
  </si>
  <si>
    <t xml:space="preserve">               TRANSFERURI INTRE UNITATI ALE ADMINISTRATIEI PUBLICE</t>
  </si>
  <si>
    <t>55</t>
  </si>
  <si>
    <t>56</t>
  </si>
  <si>
    <t xml:space="preserve">Proiecte cu finantare din fonduri externe neramb ( FEN ) postaderare </t>
  </si>
  <si>
    <t>57</t>
  </si>
  <si>
    <t>58</t>
  </si>
  <si>
    <t>Proiecte cu finantare din fonduri externe neramb postaderare aferente perioadei 2014-2020</t>
  </si>
  <si>
    <t>59</t>
  </si>
  <si>
    <t>70</t>
  </si>
  <si>
    <t>71</t>
  </si>
  <si>
    <t>Pl efect in anii prec si recup in anul curent</t>
  </si>
  <si>
    <t>TOTAL CHELTUIELI SOMAJ</t>
  </si>
  <si>
    <t>1O</t>
  </si>
  <si>
    <t>2O</t>
  </si>
  <si>
    <t>3O</t>
  </si>
  <si>
    <t>4O</t>
  </si>
  <si>
    <t xml:space="preserve">                      Transferuri curente</t>
  </si>
  <si>
    <t xml:space="preserve">                            Transferuri catre institutii publice</t>
  </si>
  <si>
    <t xml:space="preserve">                       Asigurari sociale</t>
  </si>
  <si>
    <t xml:space="preserve">                              Ajutoare sociale in numerar</t>
  </si>
  <si>
    <t>7O</t>
  </si>
  <si>
    <t>8O</t>
  </si>
  <si>
    <t>64O4</t>
  </si>
  <si>
    <t>CHELTUIELILE FONDULUI DE GARANTARE PENTRU PLATA CREANTELOR SALARIALE</t>
  </si>
  <si>
    <t xml:space="preserve">                        Cheltuieli salariale in bani</t>
  </si>
  <si>
    <t xml:space="preserve">                              Salarii de baza</t>
  </si>
  <si>
    <t xml:space="preserve">                              Salarii de merit</t>
  </si>
  <si>
    <t xml:space="preserve">                              Indemnizatii de conducere</t>
  </si>
  <si>
    <t xml:space="preserve">                              Spor de vechime</t>
  </si>
  <si>
    <t xml:space="preserve">                              Sporuri pentru conditii de munca 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</si>
  <si>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</si>
  <si>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</si>
  <si>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</si>
  <si>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</si>
  <si>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>O9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</si>
  <si>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</si>
  <si>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</si>
  <si>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</si>
  <si>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</si>
  <si>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</si>
  <si>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</si>
  <si>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</si>
  <si>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Alocatii pentru locuinte</t>
  </si>
  <si>
    <t xml:space="preserve">                              Alte drepturi salariale in bani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</si>
  <si>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</si>
  <si>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</si>
  <si>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</si>
  <si>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</si>
  <si>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</si>
  <si>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</si>
  <si>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>O7</t>
  </si>
  <si>
    <t xml:space="preserve">                              Contributii la Fondul de garantare a creantelor salariale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</si>
  <si>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</si>
  <si>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</si>
  <si>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</si>
  <si>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</si>
  <si>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</si>
  <si>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</si>
  <si>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</si>
  <si>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>O5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</si>
  <si>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</si>
  <si>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</si>
  <si>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</si>
  <si>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</si>
  <si>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</si>
  <si>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</si>
  <si>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</si>
  <si>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</si>
  <si>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</si>
  <si>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</si>
  <si>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</si>
  <si>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</si>
  <si>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>din total capitol:</t>
  </si>
  <si>
    <t>Plati efectuate in anii precedenti si recuperate in anul curent</t>
  </si>
  <si>
    <t>65OO</t>
  </si>
  <si>
    <t>PARTEA III CHELTUIELI SOCIAL CULTURALE</t>
  </si>
  <si>
    <t>CHELTUIELI CURENTE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</si>
  <si>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</si>
  <si>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</si>
  <si>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</si>
  <si>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</si>
  <si>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</si>
  <si>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 xml:space="preserve">                  PROIECTE CU FINANTARE DIN FONDURI EXTERNE NERAMBURSABILE (FEN) POSTADERARE</t>
  </si>
  <si>
    <t>TITLUL VIII ASISTENTA SOCIALE</t>
  </si>
  <si>
    <t>ALTE CHELTUIELI</t>
  </si>
  <si>
    <t>CHELTUIELI DE CAPITAL</t>
  </si>
  <si>
    <t>TITLUL X ACTIVE NEFINANCIARE</t>
  </si>
  <si>
    <t>OPERATIUNI 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</si>
  <si>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</si>
  <si>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</si>
  <si>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</si>
  <si>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</si>
  <si>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</si>
  <si>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</si>
  <si>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</si>
  <si>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</si>
  <si>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</si>
  <si>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</si>
  <si>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</si>
  <si>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</si>
  <si>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</si>
  <si>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</si>
  <si>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</si>
  <si>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                 SUBVENTII</t>
  </si>
  <si>
    <t xml:space="preserve">                       Plati catre angajatori pentru formarea profesionala a angajatilor</t>
  </si>
  <si>
    <t>Programe din Fondul Social European (FSE)</t>
  </si>
  <si>
    <t xml:space="preserve">                  PROIECTE CU FINANTARE DIN FONDURI EXTERNE NERAMBURSABILE  POSTADERARE AFERENTE PERIOADEI 2014-2020</t>
  </si>
  <si>
    <t xml:space="preserve">          ACTIVE NEFINANCIARE </t>
  </si>
  <si>
    <t xml:space="preserve">                        Active fixe </t>
  </si>
  <si>
    <t xml:space="preserve">                                Constructii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</si>
  <si>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</si>
  <si>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</si>
  <si>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</si>
  <si>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</si>
  <si>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</si>
  <si>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68O4</t>
  </si>
  <si>
    <t xml:space="preserve">ASIGURARI SI ASISTENTA SOCIALA </t>
  </si>
  <si>
    <t xml:space="preserve">                      Cheltuieli salariale in natura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</si>
  <si>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</si>
  <si>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</si>
  <si>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</si>
  <si>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</si>
  <si>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Transport la si de la locul de munca</t>
  </si>
  <si>
    <t xml:space="preserve">                                Alte dreptuir salariale in natura</t>
  </si>
  <si>
    <t xml:space="preserve">                        Consultanta si expertiza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</si>
  <si>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</si>
  <si>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</si>
  <si>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 xml:space="preserve">                              Prime de asigurare non-viata</t>
  </si>
  <si>
    <t xml:space="preserve">                                Executarea silita a creantelor bugetare</t>
  </si>
  <si>
    <t xml:space="preserve">                      Dobanzi</t>
  </si>
  <si>
    <t xml:space="preserve">                             Dobanza datorata trezoreriei statului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</si>
  <si>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</si>
  <si>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</si>
  <si>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</si>
  <si>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 - venit de completare conf. Lg.138/2004</t>
  </si>
  <si>
    <t xml:space="preserve">    - venit de completare OUG 22/2004</t>
  </si>
  <si>
    <t xml:space="preserve">    - venit de completare OUG 116/2006</t>
  </si>
  <si>
    <t xml:space="preserve">   - OG 9 / 2010</t>
  </si>
  <si>
    <t xml:space="preserve">  - OG 54/2011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</si>
  <si>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</si>
  <si>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</si>
  <si>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</si>
  <si>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</si>
  <si>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</si>
  <si>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Despagubiri civile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</si>
  <si>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</si>
  <si>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</si>
  <si>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</si>
  <si>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</si>
  <si>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</si>
  <si>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</si>
  <si>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</si>
  <si>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</si>
  <si>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</si>
  <si>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</si>
  <si>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</si>
  <si>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 xml:space="preserve">                              Cofinantarea asistentei financiare nerambursabile post aderare de la Comunitatea Europeana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</si>
  <si>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</si>
  <si>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</si>
  <si>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</si>
  <si>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</si>
  <si>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</si>
  <si>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2007-2013(Leonardo)</t>
  </si>
  <si>
    <t>24</t>
  </si>
  <si>
    <t>Cofin asist fin neramb postader de la CE</t>
  </si>
  <si>
    <t>26</t>
  </si>
  <si>
    <t>Fondul European de Ajustare la Globalizare (FEAG)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</si>
  <si>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</si>
  <si>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</si>
  <si>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</si>
  <si>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</si>
  <si>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</si>
  <si>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</si>
  <si>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</si>
  <si>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</si>
  <si>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</si>
  <si>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 xml:space="preserve">    - absolventi  incadrati conform OG 60/2016</t>
  </si>
  <si>
    <t xml:space="preserve">    - categorii defavorizate conform OG 60/2016</t>
  </si>
  <si>
    <t>Plati pentru stimularea absolventilor</t>
  </si>
  <si>
    <t xml:space="preserve">     - prima de incadrare art.73^1 alin.1</t>
  </si>
  <si>
    <t xml:space="preserve">     - prima de stimulare art.73^1 alin.2</t>
  </si>
  <si>
    <t>Legea 72/2007</t>
  </si>
  <si>
    <t>Plati pt pregatirea profes absolv (art.84) si ajutor financiar (art. 84^1)</t>
  </si>
  <si>
    <t>Prima de activare ( art. 73^2)</t>
  </si>
  <si>
    <t>Prima de relocare  ( art.76 (2) OUG 6/2017 )</t>
  </si>
  <si>
    <t>Legea 335/2013 (stagiari)</t>
  </si>
  <si>
    <t xml:space="preserve">                 OPERATIUNI FINANCIARE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</si>
  <si>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</si>
  <si>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</si>
  <si>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</si>
  <si>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</si>
  <si>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</si>
  <si>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</si>
  <si>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</si>
  <si>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</si>
  <si>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</si>
  <si>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CHELTUIELI DE PERSONAL</t>
  </si>
  <si>
    <t>BUNURI SI SERVICII</t>
  </si>
  <si>
    <t>13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</si>
  <si>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</si>
  <si>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</si>
  <si>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</si>
  <si>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PROIECTE CU FINANTARE DIN FONDURI EXTERNE NERAMBURSABILE  POSTADERARE  AFERENTE PERIOADEI 2014-2020</t>
  </si>
  <si>
    <t>art.80</t>
  </si>
  <si>
    <t>art.85</t>
  </si>
  <si>
    <t>Lg.116</t>
  </si>
  <si>
    <t>lg.72</t>
  </si>
  <si>
    <t>lg.279</t>
  </si>
  <si>
    <t>lg.335</t>
  </si>
  <si>
    <t>total</t>
  </si>
  <si>
    <t>Executie lunara</t>
  </si>
  <si>
    <t>Dif. buget - executie</t>
  </si>
  <si>
    <t>% Dif. Executie / buget * 100</t>
  </si>
  <si>
    <t>Sub cap</t>
  </si>
  <si>
    <t>Gr/ titlu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</si>
  <si>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</si>
  <si>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</si>
  <si>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Cheltuieli salariale in bani</t>
  </si>
  <si>
    <t>Salarii de baza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</si>
  <si>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</si>
  <si>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</si>
  <si>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</si>
  <si>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</si>
  <si>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</si>
  <si>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</si>
  <si>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</si>
  <si>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</si>
  <si>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</si>
  <si>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</si>
  <si>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Bunuri si servicii</t>
  </si>
  <si>
    <t>Incalzit, iluminat si forta motrica</t>
  </si>
  <si>
    <t>Apa, canal si salubritate</t>
  </si>
  <si>
    <t>Materiale si prestari servicii cu caracter functional</t>
  </si>
  <si>
    <t>Reparatii curente</t>
  </si>
  <si>
    <t>Bunuri de natura obiectelor de inventar</t>
  </si>
  <si>
    <t xml:space="preserve"> Alte obiecte de inventar</t>
  </si>
  <si>
    <t xml:space="preserve"> Alte cheltuieli</t>
  </si>
  <si>
    <t>Chirii</t>
  </si>
  <si>
    <t>Alte cheltuieli cu bunuri si servicii</t>
  </si>
  <si>
    <t>ASISTENTA SOCIALA</t>
  </si>
  <si>
    <t xml:space="preserve">Ajutoare sociale </t>
  </si>
  <si>
    <t>Ajutoare sociale in natura</t>
  </si>
  <si>
    <t xml:space="preserve">ACTIVE NEFINANCIARE </t>
  </si>
  <si>
    <t xml:space="preserve">Active fixe </t>
  </si>
  <si>
    <t>Mobilier, aparatura birotica si alte active corporale</t>
  </si>
  <si>
    <t>Invatamant nedefinibil prin nivel</t>
  </si>
  <si>
    <t>Centre de specializare, perfectionare, calificare si recalificare</t>
  </si>
  <si>
    <t>Alte cheltuieli in domeniul invatamantului</t>
  </si>
  <si>
    <t>Indemnizatii platite unor persoane din afara unitatii</t>
  </si>
  <si>
    <t>Indemnizatii de delegare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</si>
  <si>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</si>
  <si>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</si>
  <si>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</si>
  <si>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</si>
  <si>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</si>
  <si>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</si>
  <si>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bunuri si servicii pentru intretinere si functionare</t>
  </si>
  <si>
    <t>Alte obiecte de inventar</t>
  </si>
  <si>
    <t>Deplasari, detasari, transferari</t>
  </si>
  <si>
    <t>Deplasari interne, detasari, transferari</t>
  </si>
  <si>
    <t>Carti, publicatii si materiale documentare</t>
  </si>
  <si>
    <t>Pregatire profesionala</t>
  </si>
  <si>
    <t>Protectia muncii</t>
  </si>
  <si>
    <t>Alte cheltuieli</t>
  </si>
  <si>
    <t>Prestari de servicii pentru transmiterea drepturilor</t>
  </si>
  <si>
    <t>TRANSFERURI INTRE UNITATI ALE ADMINISTRATIEI PUBLICE</t>
  </si>
  <si>
    <t>Transferuri curente</t>
  </si>
  <si>
    <t>Transferuri din bugetul asigurarilor pentru somaj catre bugetul asigurarilor sociale de stat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</si>
  <si>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</si>
  <si>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</si>
  <si>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>Asigurari sociale</t>
  </si>
  <si>
    <t>Indemnizatii de somaj total, din care :</t>
  </si>
  <si>
    <t>Indemniz.somaj abs.</t>
  </si>
  <si>
    <t>Ajutoare sociale in numerar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</si>
  <si>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</si>
  <si>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</si>
  <si>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</si>
  <si>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</si>
  <si>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</si>
  <si>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SUBVENTII</t>
  </si>
  <si>
    <t>Transferuri din bugetul asigurarilor pentru somaj catre bugetele locale pentru finantarea programelor pentru ocuparea temporara a fortei de munca</t>
  </si>
  <si>
    <t>Ajutoare sociale</t>
  </si>
  <si>
    <t>Plati pt.stimularea mobilitatii fortei de munca :</t>
  </si>
  <si>
    <t>Plati pt.stimularea angajatorilor care angaj.absolventi total ( art 80), din care:</t>
  </si>
  <si>
    <t>Plati pt.stimularea angajatorilor care angaj.someri apartinand unor categorii defavorizate total ( art.85) din care:</t>
  </si>
  <si>
    <t>Plati pt.stimularea somerilor care se angajeaza inainte de expirarea perioadei de somaj.</t>
  </si>
  <si>
    <t>Actiuni generale de munca</t>
  </si>
  <si>
    <t>Masuri active pentru combaterea somajului</t>
  </si>
  <si>
    <t>Stimularea crearii de locuri de munca</t>
  </si>
  <si>
    <t>Alte actiuni generale de munca</t>
  </si>
  <si>
    <t>PROIECTE CU FINANTARE DIN FONDURI EXTERNE NERAMBURSABILE  POSTADERARE AFERENTE PERIOADEI 2014-2020</t>
  </si>
  <si>
    <t>Venituri din contributia asiguratorie pentru munca</t>
  </si>
  <si>
    <t>Venituri din contributia asiguratorie pentru munca pentru fondul de garantare pentru plata creantelor salariale</t>
  </si>
  <si>
    <t>06</t>
  </si>
  <si>
    <t>Cheltuieli salariale in natura</t>
  </si>
  <si>
    <t>Vouchere de vacanta</t>
  </si>
  <si>
    <t>Contributia asiguratorie pentru munca</t>
  </si>
  <si>
    <t>Masini, echipamente si mijloace de transport</t>
  </si>
  <si>
    <t>Concedii medicale someri</t>
  </si>
  <si>
    <t xml:space="preserve"> - aj.somaj Lg.76/2002</t>
  </si>
  <si>
    <t>Concedii medicale</t>
  </si>
  <si>
    <t>Nr.</t>
  </si>
  <si>
    <t>Finantarea nationala</t>
  </si>
  <si>
    <t>Finantarea externa nerambursabila</t>
  </si>
  <si>
    <t>Credite bugetare trimestriale cumulate</t>
  </si>
  <si>
    <t>Executie anterioara cumulata</t>
  </si>
  <si>
    <t>Credite bugetare aprobate 
(anual)</t>
  </si>
  <si>
    <t>Credite bugetare angajate</t>
  </si>
  <si>
    <t>Disponibil de credite bugetare ce mai poate fi angajat</t>
  </si>
  <si>
    <t>ANGAJAREA CHELTUIELILOR</t>
  </si>
  <si>
    <t>EXECUTIA CHELTUIELILOR</t>
  </si>
  <si>
    <t>9=7+8</t>
  </si>
  <si>
    <t>10=6-9</t>
  </si>
  <si>
    <t>11=9/6*100</t>
  </si>
  <si>
    <t>Contul de executie al bugetului asigurarilor pentru somaj, la data de:</t>
  </si>
  <si>
    <t>Sume deduse</t>
  </si>
  <si>
    <t>-</t>
  </si>
  <si>
    <t>DOBANZI</t>
  </si>
  <si>
    <t>ALTE TRANSFERURI</t>
  </si>
  <si>
    <t>ACTIVE NEFINANCIARE</t>
  </si>
  <si>
    <t>% angajare credite bugetare</t>
  </si>
  <si>
    <t xml:space="preserve">Proiecte cu finantare din fonduri externe neramb (FEN ) postaderare </t>
  </si>
  <si>
    <t>Transferuri catre institutii publice</t>
  </si>
  <si>
    <t>PROIECTE CU FINANTARE DIN FONDURI EXTERNE NERAMBURSABILE (FEN) POSTADERARE</t>
  </si>
  <si>
    <t>IMPRUMUTURI</t>
  </si>
  <si>
    <t>RAMBURSARI DE CREDITE</t>
  </si>
  <si>
    <t xml:space="preserve"> Alte bunuri si servicii pentru intretinere si functionare</t>
  </si>
  <si>
    <t>Proiect….</t>
  </si>
  <si>
    <t>Proiect …..</t>
  </si>
  <si>
    <t>5=3/2*100</t>
  </si>
  <si>
    <t>lei</t>
  </si>
  <si>
    <t xml:space="preserve">  AJOFM  BUZAU</t>
  </si>
  <si>
    <t xml:space="preserve">DIRECTOR EXECUTIV                      DIRECTOR EXECUTIV ADJUNCT                         </t>
  </si>
  <si>
    <t xml:space="preserve">      Ionel TOCIU</t>
  </si>
  <si>
    <t xml:space="preserve">                                                         Valeriu DIMCIU</t>
  </si>
  <si>
    <t xml:space="preserve">                        SEF SERVICIU ADMINISTRARE BUGET</t>
  </si>
  <si>
    <t xml:space="preserve">                                              Artemiza Ligia ANTON</t>
  </si>
  <si>
    <t>Indemnizatii de hrana</t>
  </si>
  <si>
    <t xml:space="preserve">                              Indemnizatii de hrana</t>
  </si>
  <si>
    <t>prima de insertie absolventi</t>
  </si>
  <si>
    <t xml:space="preserve">                       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</si>
</sst>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sz val="12"/>
      <name val="Arial Narrow"/>
      <family val="2"/>
    </font>
    <font>
      <b/>
      <sz val="12"/>
      <name val="Arial Narrow"/>
      <family val="2"/>
      <charset val="238"/>
    </font>
    <font>
      <b/>
      <sz val="12"/>
      <name val="Arial"/>
      <family val="2"/>
      <charset val="238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 Narrow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12"/>
      <color rgb="FFFF0000"/>
      <name val="Arial"/>
      <family val="2"/>
    </font>
    <font>
      <sz val="12"/>
      <color rgb="FFFF0000"/>
      <name val="Arial Narrow"/>
      <family val="2"/>
    </font>
    <font>
      <b/>
      <sz val="12"/>
      <color rgb="FFFF0000"/>
      <name val="Arial"/>
      <family val="2"/>
    </font>
    <font>
      <b/>
      <sz val="14"/>
      <name val="Arial Narrow"/>
      <family val="2"/>
      <charset val="238"/>
    </font>
    <font>
      <b/>
      <sz val="11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4"/>
      <name val="Arial"/>
      <family val="2"/>
      <charset val="238"/>
    </font>
    <font>
      <b/>
      <sz val="14"/>
      <color rgb="FF0070C0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Alignment="1">
      <alignment vertical="top"/>
    </xf>
    <xf numFmtId="0" fontId="2" fillId="0" borderId="0" xfId="0" applyNumberFormat="1" applyFont="1" applyAlignment="1"/>
    <xf numFmtId="3" fontId="3" fillId="0" borderId="0" xfId="0" applyNumberFormat="1" applyFont="1" applyAlignment="1">
      <alignment vertical="top"/>
    </xf>
    <xf numFmtId="3" fontId="2" fillId="0" borderId="0" xfId="0" applyNumberFormat="1" applyFont="1" applyAlignment="1"/>
    <xf numFmtId="0" fontId="3" fillId="0" borderId="0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3" fontId="3" fillId="0" borderId="0" xfId="0" applyNumberFormat="1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/>
    <xf numFmtId="3" fontId="3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wrapText="1"/>
    </xf>
    <xf numFmtId="0" fontId="8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0" fillId="0" borderId="6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2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42" xfId="0" applyNumberFormat="1" applyFont="1" applyFill="1" applyBorder="1" applyAlignment="1">
      <alignment horizontal="right" vertical="center" wrapText="1"/>
    </xf>
    <xf numFmtId="3" fontId="1" fillId="0" borderId="18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center" vertical="top"/>
    </xf>
    <xf numFmtId="0" fontId="13" fillId="0" borderId="0" xfId="0" applyNumberFormat="1" applyFont="1" applyAlignment="1">
      <alignment horizontal="center" vertical="top"/>
    </xf>
    <xf numFmtId="0" fontId="1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3" fontId="1" fillId="0" borderId="18" xfId="0" applyNumberFormat="1" applyFont="1" applyFill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 wrapText="1"/>
    </xf>
    <xf numFmtId="3" fontId="1" fillId="3" borderId="5" xfId="0" applyNumberFormat="1" applyFont="1" applyFill="1" applyBorder="1" applyAlignment="1">
      <alignment horizontal="right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13" fillId="0" borderId="6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 wrapText="1"/>
    </xf>
    <xf numFmtId="3" fontId="1" fillId="0" borderId="34" xfId="0" applyNumberFormat="1" applyFont="1" applyFill="1" applyBorder="1" applyAlignment="1">
      <alignment horizontal="right" vertical="center" wrapText="1"/>
    </xf>
    <xf numFmtId="3" fontId="1" fillId="0" borderId="37" xfId="0" applyNumberFormat="1" applyFont="1" applyFill="1" applyBorder="1" applyAlignment="1">
      <alignment horizontal="right" vertical="center" wrapText="1"/>
    </xf>
    <xf numFmtId="3" fontId="1" fillId="0" borderId="48" xfId="0" applyNumberFormat="1" applyFont="1" applyFill="1" applyBorder="1" applyAlignment="1">
      <alignment horizontal="right" vertical="center" wrapText="1"/>
    </xf>
    <xf numFmtId="3" fontId="1" fillId="0" borderId="21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3" fontId="2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17" fillId="2" borderId="0" xfId="0" applyNumberFormat="1" applyFont="1" applyFill="1" applyAlignment="1">
      <alignment vertical="top"/>
    </xf>
    <xf numFmtId="0" fontId="18" fillId="2" borderId="0" xfId="0" applyNumberFormat="1" applyFont="1" applyFill="1" applyBorder="1" applyAlignment="1">
      <alignment horizontal="center" vertical="top"/>
    </xf>
    <xf numFmtId="0" fontId="17" fillId="2" borderId="0" xfId="0" applyNumberFormat="1" applyFont="1" applyFill="1" applyBorder="1" applyAlignment="1">
      <alignment horizontal="center" vertical="top"/>
    </xf>
    <xf numFmtId="3" fontId="17" fillId="2" borderId="0" xfId="0" applyNumberFormat="1" applyFont="1" applyFill="1" applyAlignment="1">
      <alignment vertical="top"/>
    </xf>
    <xf numFmtId="3" fontId="20" fillId="2" borderId="0" xfId="0" applyNumberFormat="1" applyFont="1" applyFill="1" applyAlignment="1">
      <alignment vertical="top"/>
    </xf>
    <xf numFmtId="3" fontId="16" fillId="2" borderId="0" xfId="0" applyNumberFormat="1" applyFont="1" applyFill="1" applyAlignment="1">
      <alignment vertical="top"/>
    </xf>
    <xf numFmtId="3" fontId="19" fillId="2" borderId="0" xfId="0" applyNumberFormat="1" applyFont="1" applyFill="1" applyAlignment="1">
      <alignment vertical="top"/>
    </xf>
    <xf numFmtId="3" fontId="17" fillId="2" borderId="0" xfId="0" applyNumberFormat="1" applyFont="1" applyFill="1" applyBorder="1" applyAlignment="1">
      <alignment vertical="top"/>
    </xf>
    <xf numFmtId="3" fontId="17" fillId="2" borderId="0" xfId="0" applyNumberFormat="1" applyFont="1" applyFill="1" applyBorder="1" applyAlignment="1">
      <alignment vertical="top" wrapText="1"/>
    </xf>
    <xf numFmtId="3" fontId="16" fillId="2" borderId="0" xfId="0" applyNumberFormat="1" applyFont="1" applyFill="1" applyAlignment="1"/>
    <xf numFmtId="0" fontId="16" fillId="2" borderId="0" xfId="0" applyNumberFormat="1" applyFont="1" applyFill="1" applyAlignment="1"/>
    <xf numFmtId="0" fontId="2" fillId="2" borderId="0" xfId="0" applyNumberFormat="1" applyFont="1" applyFill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vertical="top"/>
    </xf>
    <xf numFmtId="0" fontId="2" fillId="2" borderId="0" xfId="0" applyNumberFormat="1" applyFont="1" applyFill="1" applyAlignment="1">
      <alignment vertical="top"/>
    </xf>
    <xf numFmtId="0" fontId="2" fillId="2" borderId="0" xfId="0" applyNumberFormat="1" applyFont="1" applyFill="1" applyAlignment="1"/>
    <xf numFmtId="3" fontId="21" fillId="0" borderId="6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vertical="top"/>
    </xf>
    <xf numFmtId="0" fontId="22" fillId="0" borderId="0" xfId="0" applyNumberFormat="1" applyFont="1" applyAlignment="1">
      <alignment vertical="top"/>
    </xf>
    <xf numFmtId="0" fontId="21" fillId="0" borderId="0" xfId="0" applyNumberFormat="1" applyFont="1" applyAlignment="1">
      <alignment vertical="top"/>
    </xf>
    <xf numFmtId="0" fontId="21" fillId="0" borderId="0" xfId="0" applyNumberFormat="1" applyFont="1" applyAlignment="1"/>
    <xf numFmtId="3" fontId="1" fillId="0" borderId="34" xfId="0" applyNumberFormat="1" applyFont="1" applyFill="1" applyBorder="1" applyAlignment="1">
      <alignment horizontal="right" vertical="center"/>
    </xf>
    <xf numFmtId="0" fontId="8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center" vertical="center"/>
    </xf>
    <xf numFmtId="0" fontId="23" fillId="2" borderId="0" xfId="0" applyNumberFormat="1" applyFont="1" applyFill="1" applyAlignment="1">
      <alignment vertical="center"/>
    </xf>
    <xf numFmtId="0" fontId="24" fillId="2" borderId="0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3" fontId="23" fillId="2" borderId="0" xfId="0" applyNumberFormat="1" applyFont="1" applyFill="1" applyBorder="1" applyAlignment="1">
      <alignment vertical="center"/>
    </xf>
    <xf numFmtId="3" fontId="23" fillId="2" borderId="0" xfId="0" applyNumberFormat="1" applyFont="1" applyFill="1" applyBorder="1" applyAlignment="1">
      <alignment vertical="center" wrapText="1"/>
    </xf>
    <xf numFmtId="0" fontId="4" fillId="0" borderId="0" xfId="0" applyNumberFormat="1" applyFont="1" applyAlignment="1">
      <alignment horizontal="left" vertical="center"/>
    </xf>
    <xf numFmtId="0" fontId="26" fillId="0" borderId="0" xfId="0" applyNumberFormat="1" applyFont="1" applyAlignment="1">
      <alignment horizontal="left" vertical="center"/>
    </xf>
    <xf numFmtId="3" fontId="4" fillId="6" borderId="42" xfId="0" applyNumberFormat="1" applyFont="1" applyFill="1" applyBorder="1" applyAlignment="1">
      <alignment horizontal="right" vertical="center"/>
    </xf>
    <xf numFmtId="3" fontId="4" fillId="6" borderId="17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 wrapText="1"/>
    </xf>
    <xf numFmtId="3" fontId="1" fillId="4" borderId="6" xfId="0" applyNumberFormat="1" applyFont="1" applyFill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0" fontId="11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4" borderId="6" xfId="0" applyNumberFormat="1" applyFont="1" applyFill="1" applyBorder="1" applyAlignment="1">
      <alignment horizontal="center" vertical="center"/>
    </xf>
    <xf numFmtId="0" fontId="29" fillId="0" borderId="6" xfId="0" applyNumberFormat="1" applyFont="1" applyBorder="1" applyAlignment="1">
      <alignment horizontal="center" vertical="center"/>
    </xf>
    <xf numFmtId="0" fontId="10" fillId="0" borderId="6" xfId="0" quotePrefix="1" applyNumberFormat="1" applyFont="1" applyBorder="1" applyAlignment="1">
      <alignment horizontal="center" vertical="center"/>
    </xf>
    <xf numFmtId="0" fontId="11" fillId="0" borderId="6" xfId="0" quotePrefix="1" applyNumberFormat="1" applyFont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3" fontId="30" fillId="6" borderId="6" xfId="0" quotePrefix="1" applyNumberFormat="1" applyFont="1" applyFill="1" applyBorder="1" applyAlignment="1">
      <alignment horizontal="center" vertical="center"/>
    </xf>
    <xf numFmtId="3" fontId="30" fillId="2" borderId="6" xfId="0" quotePrefix="1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left" vertical="center"/>
    </xf>
    <xf numFmtId="4" fontId="4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/>
    </xf>
    <xf numFmtId="4" fontId="11" fillId="0" borderId="0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left" vertical="center" wrapText="1"/>
    </xf>
    <xf numFmtId="3" fontId="2" fillId="5" borderId="6" xfId="0" applyNumberFormat="1" applyFont="1" applyFill="1" applyBorder="1" applyAlignment="1">
      <alignment horizontal="right" vertical="center"/>
    </xf>
    <xf numFmtId="0" fontId="11" fillId="5" borderId="6" xfId="0" applyNumberFormat="1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21" fillId="2" borderId="0" xfId="0" applyNumberFormat="1" applyFont="1" applyFill="1" applyAlignment="1">
      <alignment vertical="center"/>
    </xf>
    <xf numFmtId="3" fontId="22" fillId="2" borderId="0" xfId="0" applyNumberFormat="1" applyFont="1" applyFill="1" applyAlignment="1">
      <alignment vertical="top"/>
    </xf>
    <xf numFmtId="3" fontId="1" fillId="6" borderId="6" xfId="0" applyNumberFormat="1" applyFont="1" applyFill="1" applyBorder="1" applyAlignment="1">
      <alignment horizontal="right" vertical="center" wrapText="1"/>
    </xf>
    <xf numFmtId="0" fontId="27" fillId="6" borderId="29" xfId="0" applyNumberFormat="1" applyFont="1" applyFill="1" applyBorder="1" applyAlignment="1">
      <alignment horizontal="left" vertical="center" wrapText="1"/>
    </xf>
    <xf numFmtId="4" fontId="10" fillId="0" borderId="29" xfId="0" applyNumberFormat="1" applyFont="1" applyBorder="1" applyAlignment="1">
      <alignment horizontal="left" vertical="center"/>
    </xf>
    <xf numFmtId="4" fontId="10" fillId="0" borderId="29" xfId="0" applyNumberFormat="1" applyFont="1" applyBorder="1" applyAlignment="1">
      <alignment horizontal="left" vertical="center" wrapText="1"/>
    </xf>
    <xf numFmtId="4" fontId="11" fillId="0" borderId="29" xfId="0" applyNumberFormat="1" applyFont="1" applyBorder="1" applyAlignment="1">
      <alignment horizontal="left" vertical="center" wrapText="1"/>
    </xf>
    <xf numFmtId="4" fontId="11" fillId="0" borderId="29" xfId="0" applyNumberFormat="1" applyFont="1" applyBorder="1" applyAlignment="1">
      <alignment horizontal="left" vertical="center"/>
    </xf>
    <xf numFmtId="0" fontId="10" fillId="0" borderId="29" xfId="0" applyNumberFormat="1" applyFont="1" applyBorder="1" applyAlignment="1">
      <alignment horizontal="left" vertical="center" wrapText="1"/>
    </xf>
    <xf numFmtId="0" fontId="11" fillId="0" borderId="29" xfId="0" applyNumberFormat="1" applyFont="1" applyBorder="1" applyAlignment="1">
      <alignment horizontal="left" vertical="center" wrapText="1"/>
    </xf>
    <xf numFmtId="0" fontId="10" fillId="3" borderId="29" xfId="0" applyNumberFormat="1" applyFont="1" applyFill="1" applyBorder="1" applyAlignment="1">
      <alignment horizontal="left" vertical="center" wrapText="1"/>
    </xf>
    <xf numFmtId="0" fontId="10" fillId="0" borderId="29" xfId="0" applyNumberFormat="1" applyFont="1" applyBorder="1" applyAlignment="1">
      <alignment horizontal="left" vertical="center"/>
    </xf>
    <xf numFmtId="0" fontId="11" fillId="0" borderId="29" xfId="0" applyNumberFormat="1" applyFont="1" applyBorder="1" applyAlignment="1">
      <alignment horizontal="left" vertical="center"/>
    </xf>
    <xf numFmtId="0" fontId="11" fillId="5" borderId="29" xfId="0" applyNumberFormat="1" applyFont="1" applyFill="1" applyBorder="1" applyAlignment="1">
      <alignment horizontal="left" vertical="center"/>
    </xf>
    <xf numFmtId="4" fontId="27" fillId="3" borderId="29" xfId="0" applyNumberFormat="1" applyFont="1" applyFill="1" applyBorder="1" applyAlignment="1">
      <alignment horizontal="left" vertical="center"/>
    </xf>
    <xf numFmtId="0" fontId="10" fillId="4" borderId="29" xfId="0" applyNumberFormat="1" applyFont="1" applyFill="1" applyBorder="1" applyAlignment="1">
      <alignment horizontal="left" vertical="center" wrapText="1"/>
    </xf>
    <xf numFmtId="0" fontId="28" fillId="0" borderId="29" xfId="0" applyNumberFormat="1" applyFont="1" applyBorder="1" applyAlignment="1">
      <alignment horizontal="left" vertical="center" wrapText="1"/>
    </xf>
    <xf numFmtId="0" fontId="29" fillId="0" borderId="29" xfId="0" applyNumberFormat="1" applyFont="1" applyBorder="1" applyAlignment="1">
      <alignment horizontal="left" vertical="center" wrapText="1"/>
    </xf>
    <xf numFmtId="0" fontId="11" fillId="4" borderId="29" xfId="0" applyNumberFormat="1" applyFont="1" applyFill="1" applyBorder="1" applyAlignment="1">
      <alignment horizontal="left" vertical="center" wrapText="1"/>
    </xf>
    <xf numFmtId="0" fontId="11" fillId="2" borderId="29" xfId="0" applyNumberFormat="1" applyFont="1" applyFill="1" applyBorder="1" applyAlignment="1">
      <alignment horizontal="left" vertical="center" wrapText="1"/>
    </xf>
    <xf numFmtId="0" fontId="28" fillId="3" borderId="29" xfId="0" applyNumberFormat="1" applyFont="1" applyFill="1" applyBorder="1" applyAlignment="1">
      <alignment horizontal="left" vertical="center" wrapText="1"/>
    </xf>
    <xf numFmtId="0" fontId="11" fillId="0" borderId="29" xfId="0" quotePrefix="1" applyNumberFormat="1" applyFont="1" applyBorder="1" applyAlignment="1">
      <alignment horizontal="left" vertical="center" wrapText="1"/>
    </xf>
    <xf numFmtId="0" fontId="28" fillId="2" borderId="29" xfId="0" applyNumberFormat="1" applyFont="1" applyFill="1" applyBorder="1" applyAlignment="1">
      <alignment horizontal="left" vertical="center" wrapText="1"/>
    </xf>
    <xf numFmtId="0" fontId="29" fillId="2" borderId="29" xfId="0" applyNumberFormat="1" applyFont="1" applyFill="1" applyBorder="1" applyAlignment="1">
      <alignment horizontal="left" vertical="center" wrapText="1"/>
    </xf>
    <xf numFmtId="3" fontId="30" fillId="6" borderId="50" xfId="0" quotePrefix="1" applyNumberFormat="1" applyFont="1" applyFill="1" applyBorder="1" applyAlignment="1">
      <alignment horizontal="center" vertical="center"/>
    </xf>
    <xf numFmtId="4" fontId="30" fillId="6" borderId="51" xfId="0" quotePrefix="1" applyNumberFormat="1" applyFont="1" applyFill="1" applyBorder="1" applyAlignment="1">
      <alignment horizontal="center" vertical="center"/>
    </xf>
    <xf numFmtId="3" fontId="30" fillId="2" borderId="50" xfId="0" quotePrefix="1" applyNumberFormat="1" applyFont="1" applyFill="1" applyBorder="1" applyAlignment="1">
      <alignment horizontal="center" vertical="center"/>
    </xf>
    <xf numFmtId="4" fontId="30" fillId="2" borderId="51" xfId="0" quotePrefix="1" applyNumberFormat="1" applyFont="1" applyFill="1" applyBorder="1" applyAlignment="1">
      <alignment horizontal="center" vertical="center"/>
    </xf>
    <xf numFmtId="3" fontId="2" fillId="5" borderId="50" xfId="0" applyNumberFormat="1" applyFont="1" applyFill="1" applyBorder="1" applyAlignment="1">
      <alignment horizontal="right" vertical="center"/>
    </xf>
    <xf numFmtId="4" fontId="2" fillId="5" borderId="51" xfId="0" applyNumberFormat="1" applyFont="1" applyFill="1" applyBorder="1" applyAlignment="1">
      <alignment horizontal="right" vertical="center"/>
    </xf>
    <xf numFmtId="3" fontId="4" fillId="6" borderId="50" xfId="0" applyNumberFormat="1" applyFont="1" applyFill="1" applyBorder="1" applyAlignment="1">
      <alignment horizontal="right" vertical="center" wrapText="1"/>
    </xf>
    <xf numFmtId="4" fontId="4" fillId="6" borderId="51" xfId="0" applyNumberFormat="1" applyFont="1" applyFill="1" applyBorder="1" applyAlignment="1">
      <alignment horizontal="right" vertical="center" wrapText="1"/>
    </xf>
    <xf numFmtId="3" fontId="1" fillId="0" borderId="50" xfId="0" applyNumberFormat="1" applyFont="1" applyFill="1" applyBorder="1" applyAlignment="1">
      <alignment horizontal="right" vertical="center" wrapText="1"/>
    </xf>
    <xf numFmtId="3" fontId="1" fillId="3" borderId="50" xfId="0" applyNumberFormat="1" applyFont="1" applyFill="1" applyBorder="1" applyAlignment="1">
      <alignment horizontal="right" vertical="center"/>
    </xf>
    <xf numFmtId="3" fontId="1" fillId="3" borderId="50" xfId="0" applyNumberFormat="1" applyFont="1" applyFill="1" applyBorder="1" applyAlignment="1">
      <alignment horizontal="right" vertical="center" wrapText="1"/>
    </xf>
    <xf numFmtId="3" fontId="1" fillId="4" borderId="50" xfId="0" applyNumberFormat="1" applyFont="1" applyFill="1" applyBorder="1" applyAlignment="1">
      <alignment horizontal="right" vertical="center" wrapText="1"/>
    </xf>
    <xf numFmtId="4" fontId="4" fillId="4" borderId="51" xfId="0" applyNumberFormat="1" applyFont="1" applyFill="1" applyBorder="1" applyAlignment="1">
      <alignment horizontal="right" vertical="center" wrapText="1"/>
    </xf>
    <xf numFmtId="3" fontId="2" fillId="0" borderId="50" xfId="0" applyNumberFormat="1" applyFont="1" applyBorder="1" applyAlignment="1">
      <alignment horizontal="right" vertical="center" wrapText="1"/>
    </xf>
    <xf numFmtId="3" fontId="21" fillId="0" borderId="50" xfId="0" applyNumberFormat="1" applyFont="1" applyBorder="1" applyAlignment="1">
      <alignment horizontal="right" vertical="center" wrapText="1"/>
    </xf>
    <xf numFmtId="3" fontId="1" fillId="0" borderId="50" xfId="0" applyNumberFormat="1" applyFont="1" applyBorder="1" applyAlignment="1">
      <alignment horizontal="right" vertical="center" wrapText="1"/>
    </xf>
    <xf numFmtId="4" fontId="4" fillId="2" borderId="51" xfId="0" applyNumberFormat="1" applyFont="1" applyFill="1" applyBorder="1" applyAlignment="1">
      <alignment horizontal="right" vertical="center" wrapText="1"/>
    </xf>
    <xf numFmtId="3" fontId="2" fillId="4" borderId="50" xfId="0" applyNumberFormat="1" applyFont="1" applyFill="1" applyBorder="1" applyAlignment="1">
      <alignment horizontal="right" vertical="center" wrapText="1"/>
    </xf>
    <xf numFmtId="4" fontId="4" fillId="3" borderId="51" xfId="0" applyNumberFormat="1" applyFont="1" applyFill="1" applyBorder="1" applyAlignment="1">
      <alignment horizontal="right" vertical="center" wrapText="1"/>
    </xf>
    <xf numFmtId="3" fontId="1" fillId="0" borderId="50" xfId="0" applyNumberFormat="1" applyFont="1" applyFill="1" applyBorder="1" applyAlignment="1">
      <alignment horizontal="right" vertical="center"/>
    </xf>
    <xf numFmtId="3" fontId="2" fillId="2" borderId="50" xfId="0" applyNumberFormat="1" applyFont="1" applyFill="1" applyBorder="1" applyAlignment="1">
      <alignment horizontal="right" vertical="center" wrapText="1"/>
    </xf>
    <xf numFmtId="3" fontId="2" fillId="0" borderId="50" xfId="0" applyNumberFormat="1" applyFont="1" applyFill="1" applyBorder="1" applyAlignment="1">
      <alignment horizontal="right" vertical="center" wrapText="1"/>
    </xf>
    <xf numFmtId="3" fontId="1" fillId="2" borderId="50" xfId="0" applyNumberFormat="1" applyFont="1" applyFill="1" applyBorder="1" applyAlignment="1">
      <alignment horizontal="right" vertical="center" wrapText="1"/>
    </xf>
    <xf numFmtId="0" fontId="10" fillId="0" borderId="5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1" fillId="5" borderId="5" xfId="0" applyNumberFormat="1" applyFont="1" applyFill="1" applyBorder="1" applyAlignment="1">
      <alignment horizontal="center" vertical="center"/>
    </xf>
    <xf numFmtId="0" fontId="10" fillId="4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right" vertical="center" wrapText="1"/>
    </xf>
    <xf numFmtId="0" fontId="11" fillId="4" borderId="5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left" vertical="center" wrapText="1"/>
    </xf>
    <xf numFmtId="3" fontId="1" fillId="0" borderId="54" xfId="0" applyNumberFormat="1" applyFont="1" applyFill="1" applyBorder="1" applyAlignment="1">
      <alignment horizontal="right" vertical="center" wrapText="1"/>
    </xf>
    <xf numFmtId="3" fontId="1" fillId="0" borderId="12" xfId="0" applyNumberFormat="1" applyFont="1" applyFill="1" applyBorder="1" applyAlignment="1">
      <alignment horizontal="right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horizontal="center" vertical="center" wrapText="1"/>
    </xf>
    <xf numFmtId="0" fontId="9" fillId="0" borderId="58" xfId="0" applyNumberFormat="1" applyFont="1" applyBorder="1" applyAlignment="1">
      <alignment horizontal="center" vertical="center" wrapText="1"/>
    </xf>
    <xf numFmtId="3" fontId="9" fillId="0" borderId="59" xfId="0" applyNumberFormat="1" applyFont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/>
    </xf>
    <xf numFmtId="0" fontId="10" fillId="0" borderId="18" xfId="0" applyNumberFormat="1" applyFont="1" applyBorder="1" applyAlignment="1">
      <alignment horizontal="center" vertical="center"/>
    </xf>
    <xf numFmtId="4" fontId="10" fillId="0" borderId="38" xfId="0" applyNumberFormat="1" applyFont="1" applyBorder="1" applyAlignment="1">
      <alignment horizontal="left" vertical="center"/>
    </xf>
    <xf numFmtId="3" fontId="30" fillId="2" borderId="56" xfId="0" quotePrefix="1" applyNumberFormat="1" applyFont="1" applyFill="1" applyBorder="1" applyAlignment="1">
      <alignment horizontal="center" vertical="center"/>
    </xf>
    <xf numFmtId="3" fontId="30" fillId="2" borderId="18" xfId="0" quotePrefix="1" applyNumberFormat="1" applyFont="1" applyFill="1" applyBorder="1" applyAlignment="1">
      <alignment horizontal="center" vertical="center"/>
    </xf>
    <xf numFmtId="4" fontId="30" fillId="2" borderId="57" xfId="0" quotePrefix="1" applyNumberFormat="1" applyFont="1" applyFill="1" applyBorder="1" applyAlignment="1">
      <alignment horizontal="center" vertical="center"/>
    </xf>
    <xf numFmtId="0" fontId="10" fillId="6" borderId="17" xfId="0" applyNumberFormat="1" applyFont="1" applyFill="1" applyBorder="1" applyAlignment="1">
      <alignment horizontal="center" vertical="center"/>
    </xf>
    <xf numFmtId="0" fontId="10" fillId="6" borderId="42" xfId="0" applyNumberFormat="1" applyFont="1" applyFill="1" applyBorder="1" applyAlignment="1">
      <alignment horizontal="center" vertical="center"/>
    </xf>
    <xf numFmtId="0" fontId="27" fillId="6" borderId="47" xfId="0" applyNumberFormat="1" applyFont="1" applyFill="1" applyBorder="1" applyAlignment="1">
      <alignment horizontal="left" vertical="center" wrapText="1"/>
    </xf>
    <xf numFmtId="3" fontId="30" fillId="6" borderId="60" xfId="0" quotePrefix="1" applyNumberFormat="1" applyFont="1" applyFill="1" applyBorder="1" applyAlignment="1">
      <alignment horizontal="center" vertical="center"/>
    </xf>
    <xf numFmtId="3" fontId="30" fillId="6" borderId="42" xfId="0" quotePrefix="1" applyNumberFormat="1" applyFont="1" applyFill="1" applyBorder="1" applyAlignment="1">
      <alignment horizontal="center" vertical="center"/>
    </xf>
    <xf numFmtId="4" fontId="30" fillId="6" borderId="61" xfId="0" quotePrefix="1" applyNumberFormat="1" applyFont="1" applyFill="1" applyBorder="1" applyAlignment="1">
      <alignment horizontal="center" vertical="center"/>
    </xf>
    <xf numFmtId="4" fontId="13" fillId="0" borderId="46" xfId="0" applyNumberFormat="1" applyFont="1" applyFill="1" applyBorder="1" applyAlignment="1">
      <alignment horizontal="center" vertical="center" wrapText="1"/>
    </xf>
    <xf numFmtId="4" fontId="4" fillId="6" borderId="15" xfId="0" applyNumberFormat="1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/>
    </xf>
    <xf numFmtId="4" fontId="1" fillId="0" borderId="21" xfId="0" applyNumberFormat="1" applyFont="1" applyFill="1" applyBorder="1" applyAlignment="1">
      <alignment horizontal="right" vertical="center"/>
    </xf>
    <xf numFmtId="4" fontId="2" fillId="0" borderId="21" xfId="0" applyNumberFormat="1" applyFont="1" applyFill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 vertical="center"/>
    </xf>
    <xf numFmtId="4" fontId="2" fillId="5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" fillId="4" borderId="21" xfId="0" applyNumberFormat="1" applyFont="1" applyFill="1" applyBorder="1" applyAlignment="1">
      <alignment horizontal="right" vertical="center"/>
    </xf>
    <xf numFmtId="4" fontId="21" fillId="0" borderId="21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4" fontId="2" fillId="2" borderId="21" xfId="0" applyNumberFormat="1" applyFont="1" applyFill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 wrapText="1"/>
    </xf>
    <xf numFmtId="4" fontId="1" fillId="3" borderId="21" xfId="0" applyNumberFormat="1" applyFont="1" applyFill="1" applyBorder="1" applyAlignment="1">
      <alignment horizontal="right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right" vertical="center" wrapText="1"/>
    </xf>
    <xf numFmtId="4" fontId="2" fillId="4" borderId="21" xfId="0" applyNumberFormat="1" applyFont="1" applyFill="1" applyBorder="1" applyAlignment="1">
      <alignment horizontal="right" vertical="center" wrapText="1"/>
    </xf>
    <xf numFmtId="4" fontId="1" fillId="0" borderId="44" xfId="0" applyNumberFormat="1" applyFont="1" applyFill="1" applyBorder="1" applyAlignment="1">
      <alignment horizontal="right" vertical="center" wrapText="1"/>
    </xf>
    <xf numFmtId="0" fontId="13" fillId="2" borderId="45" xfId="0" applyNumberFormat="1" applyFont="1" applyFill="1" applyBorder="1" applyAlignment="1">
      <alignment horizontal="center" vertical="center" wrapText="1"/>
    </xf>
    <xf numFmtId="3" fontId="4" fillId="6" borderId="16" xfId="0" applyNumberFormat="1" applyFont="1" applyFill="1" applyBorder="1" applyAlignment="1">
      <alignment horizontal="right" vertical="center"/>
    </xf>
    <xf numFmtId="3" fontId="1" fillId="2" borderId="27" xfId="0" applyNumberFormat="1" applyFont="1" applyFill="1" applyBorder="1" applyAlignment="1">
      <alignment horizontal="right" vertical="center"/>
    </xf>
    <xf numFmtId="3" fontId="1" fillId="2" borderId="28" xfId="0" applyNumberFormat="1" applyFont="1" applyFill="1" applyBorder="1" applyAlignment="1">
      <alignment horizontal="right" vertical="center"/>
    </xf>
    <xf numFmtId="3" fontId="2" fillId="2" borderId="28" xfId="0" applyNumberFormat="1" applyFont="1" applyFill="1" applyBorder="1" applyAlignment="1">
      <alignment horizontal="right" vertical="center"/>
    </xf>
    <xf numFmtId="3" fontId="1" fillId="3" borderId="28" xfId="0" applyNumberFormat="1" applyFont="1" applyFill="1" applyBorder="1" applyAlignment="1">
      <alignment horizontal="right" vertical="center"/>
    </xf>
    <xf numFmtId="3" fontId="2" fillId="5" borderId="28" xfId="0" applyNumberFormat="1" applyFont="1" applyFill="1" applyBorder="1" applyAlignment="1">
      <alignment horizontal="right" vertical="center"/>
    </xf>
    <xf numFmtId="3" fontId="4" fillId="3" borderId="28" xfId="0" applyNumberFormat="1" applyFont="1" applyFill="1" applyBorder="1" applyAlignment="1">
      <alignment horizontal="right" vertical="center" wrapText="1"/>
    </xf>
    <xf numFmtId="3" fontId="1" fillId="2" borderId="28" xfId="0" applyNumberFormat="1" applyFont="1" applyFill="1" applyBorder="1" applyAlignment="1">
      <alignment horizontal="right" vertical="center" wrapText="1"/>
    </xf>
    <xf numFmtId="3" fontId="1" fillId="3" borderId="28" xfId="0" applyNumberFormat="1" applyFont="1" applyFill="1" applyBorder="1" applyAlignment="1">
      <alignment horizontal="right" vertical="center" wrapText="1"/>
    </xf>
    <xf numFmtId="3" fontId="1" fillId="4" borderId="28" xfId="0" applyNumberFormat="1" applyFont="1" applyFill="1" applyBorder="1" applyAlignment="1">
      <alignment horizontal="right" vertical="center" wrapText="1"/>
    </xf>
    <xf numFmtId="3" fontId="2" fillId="2" borderId="28" xfId="0" applyNumberFormat="1" applyFont="1" applyFill="1" applyBorder="1" applyAlignment="1">
      <alignment horizontal="right" vertical="center" wrapText="1"/>
    </xf>
    <xf numFmtId="3" fontId="21" fillId="2" borderId="28" xfId="0" applyNumberFormat="1" applyFont="1" applyFill="1" applyBorder="1" applyAlignment="1">
      <alignment horizontal="right" vertical="center" wrapText="1"/>
    </xf>
    <xf numFmtId="3" fontId="2" fillId="4" borderId="28" xfId="0" applyNumberFormat="1" applyFont="1" applyFill="1" applyBorder="1" applyAlignment="1">
      <alignment horizontal="right" vertical="center"/>
    </xf>
    <xf numFmtId="3" fontId="21" fillId="2" borderId="28" xfId="0" applyNumberFormat="1" applyFont="1" applyFill="1" applyBorder="1" applyAlignment="1">
      <alignment horizontal="right" vertical="center"/>
    </xf>
    <xf numFmtId="3" fontId="2" fillId="4" borderId="28" xfId="0" applyNumberFormat="1" applyFont="1" applyFill="1" applyBorder="1" applyAlignment="1">
      <alignment horizontal="right" vertical="center" wrapText="1"/>
    </xf>
    <xf numFmtId="3" fontId="1" fillId="2" borderId="36" xfId="0" applyNumberFormat="1" applyFont="1" applyFill="1" applyBorder="1" applyAlignment="1">
      <alignment horizontal="right" vertical="center" wrapText="1"/>
    </xf>
    <xf numFmtId="4" fontId="31" fillId="2" borderId="51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4" fontId="4" fillId="7" borderId="51" xfId="0" applyNumberFormat="1" applyFont="1" applyFill="1" applyBorder="1" applyAlignment="1">
      <alignment horizontal="right" vertical="center" wrapText="1"/>
    </xf>
    <xf numFmtId="0" fontId="10" fillId="7" borderId="29" xfId="0" applyNumberFormat="1" applyFont="1" applyFill="1" applyBorder="1" applyAlignment="1">
      <alignment horizontal="left" vertical="center" wrapText="1"/>
    </xf>
    <xf numFmtId="3" fontId="1" fillId="7" borderId="50" xfId="0" applyNumberFormat="1" applyFont="1" applyFill="1" applyBorder="1" applyAlignment="1">
      <alignment horizontal="right" vertical="center" wrapText="1"/>
    </xf>
    <xf numFmtId="3" fontId="1" fillId="7" borderId="6" xfId="0" applyNumberFormat="1" applyFont="1" applyFill="1" applyBorder="1" applyAlignment="1">
      <alignment horizontal="right" vertical="center" wrapText="1"/>
    </xf>
    <xf numFmtId="3" fontId="1" fillId="7" borderId="28" xfId="0" applyNumberFormat="1" applyFont="1" applyFill="1" applyBorder="1" applyAlignment="1">
      <alignment horizontal="right" vertical="center" wrapText="1"/>
    </xf>
    <xf numFmtId="4" fontId="1" fillId="7" borderId="21" xfId="0" applyNumberFormat="1" applyFont="1" applyFill="1" applyBorder="1" applyAlignment="1">
      <alignment horizontal="right" vertical="center" wrapText="1"/>
    </xf>
    <xf numFmtId="0" fontId="10" fillId="7" borderId="5" xfId="0" applyNumberFormat="1" applyFont="1" applyFill="1" applyBorder="1" applyAlignment="1">
      <alignment horizontal="center" vertical="center"/>
    </xf>
    <xf numFmtId="0" fontId="10" fillId="7" borderId="6" xfId="0" applyNumberFormat="1" applyFont="1" applyFill="1" applyBorder="1" applyAlignment="1">
      <alignment horizontal="center" vertical="center"/>
    </xf>
    <xf numFmtId="4" fontId="4" fillId="2" borderId="55" xfId="0" applyNumberFormat="1" applyFont="1" applyFill="1" applyBorder="1" applyAlignment="1">
      <alignment horizontal="right" vertical="center" wrapText="1"/>
    </xf>
    <xf numFmtId="0" fontId="10" fillId="0" borderId="30" xfId="0" applyNumberFormat="1" applyFont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/>
    </xf>
    <xf numFmtId="0" fontId="10" fillId="0" borderId="31" xfId="0" applyNumberFormat="1" applyFont="1" applyBorder="1" applyAlignment="1">
      <alignment horizontal="left" vertical="center" wrapText="1"/>
    </xf>
    <xf numFmtId="3" fontId="1" fillId="0" borderId="62" xfId="0" applyNumberFormat="1" applyFont="1" applyFill="1" applyBorder="1" applyAlignment="1">
      <alignment horizontal="right" vertical="center" wrapText="1"/>
    </xf>
    <xf numFmtId="4" fontId="4" fillId="2" borderId="63" xfId="0" applyNumberFormat="1" applyFont="1" applyFill="1" applyBorder="1" applyAlignment="1">
      <alignment horizontal="right" vertical="center" wrapText="1"/>
    </xf>
    <xf numFmtId="3" fontId="1" fillId="2" borderId="24" xfId="0" applyNumberFormat="1" applyFont="1" applyFill="1" applyBorder="1" applyAlignment="1">
      <alignment horizontal="right" vertical="center" wrapText="1"/>
    </xf>
    <xf numFmtId="4" fontId="1" fillId="0" borderId="49" xfId="0" applyNumberFormat="1" applyFont="1" applyFill="1" applyBorder="1" applyAlignment="1">
      <alignment horizontal="right" vertical="center" wrapText="1"/>
    </xf>
    <xf numFmtId="0" fontId="10" fillId="0" borderId="38" xfId="0" applyNumberFormat="1" applyFont="1" applyBorder="1" applyAlignment="1">
      <alignment horizontal="left" vertical="center" wrapText="1"/>
    </xf>
    <xf numFmtId="3" fontId="1" fillId="0" borderId="56" xfId="0" applyNumberFormat="1" applyFont="1" applyFill="1" applyBorder="1" applyAlignment="1">
      <alignment horizontal="right" vertical="center" wrapText="1"/>
    </xf>
    <xf numFmtId="4" fontId="4" fillId="2" borderId="57" xfId="0" applyNumberFormat="1" applyFont="1" applyFill="1" applyBorder="1" applyAlignment="1">
      <alignment horizontal="right" vertical="center" wrapText="1"/>
    </xf>
    <xf numFmtId="3" fontId="1" fillId="2" borderId="27" xfId="0" applyNumberFormat="1" applyFont="1" applyFill="1" applyBorder="1" applyAlignment="1">
      <alignment horizontal="right" vertical="center" wrapText="1"/>
    </xf>
    <xf numFmtId="4" fontId="1" fillId="0" borderId="19" xfId="0" applyNumberFormat="1" applyFont="1" applyFill="1" applyBorder="1" applyAlignment="1">
      <alignment horizontal="right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0" xfId="0" applyNumberFormat="1" applyFont="1" applyBorder="1" applyAlignment="1">
      <alignment horizontal="left" vertical="center" wrapText="1"/>
    </xf>
    <xf numFmtId="3" fontId="1" fillId="0" borderId="5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4" fontId="4" fillId="2" borderId="53" xfId="0" applyNumberFormat="1" applyFont="1" applyFill="1" applyBorder="1" applyAlignment="1">
      <alignment horizontal="right" vertical="center" wrapText="1"/>
    </xf>
    <xf numFmtId="3" fontId="1" fillId="2" borderId="33" xfId="0" applyNumberFormat="1" applyFont="1" applyFill="1" applyBorder="1" applyAlignment="1">
      <alignment horizontal="right" vertical="center" wrapText="1"/>
    </xf>
    <xf numFmtId="4" fontId="1" fillId="0" borderId="39" xfId="0" applyNumberFormat="1" applyFont="1" applyFill="1" applyBorder="1" applyAlignment="1">
      <alignment horizontal="right" vertical="center" wrapText="1"/>
    </xf>
    <xf numFmtId="0" fontId="28" fillId="0" borderId="35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11" fillId="0" borderId="11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left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3" fontId="2" fillId="2" borderId="36" xfId="0" applyNumberFormat="1" applyFont="1" applyFill="1" applyBorder="1" applyAlignment="1">
      <alignment horizontal="right" vertical="center" wrapText="1"/>
    </xf>
    <xf numFmtId="0" fontId="11" fillId="0" borderId="17" xfId="0" applyNumberFormat="1" applyFont="1" applyBorder="1" applyAlignment="1">
      <alignment horizontal="center" vertical="center"/>
    </xf>
    <xf numFmtId="0" fontId="11" fillId="0" borderId="42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10" fillId="0" borderId="47" xfId="0" applyNumberFormat="1" applyFont="1" applyBorder="1" applyAlignment="1">
      <alignment horizontal="left" vertical="center" wrapText="1"/>
    </xf>
    <xf numFmtId="0" fontId="10" fillId="0" borderId="42" xfId="0" applyNumberFormat="1" applyFont="1" applyBorder="1" applyAlignment="1">
      <alignment horizontal="left" vertical="center" wrapText="1"/>
    </xf>
    <xf numFmtId="3" fontId="2" fillId="0" borderId="42" xfId="0" applyNumberFormat="1" applyFont="1" applyBorder="1" applyAlignment="1">
      <alignment horizontal="right" vertical="center" wrapText="1"/>
    </xf>
    <xf numFmtId="3" fontId="1" fillId="2" borderId="16" xfId="0" applyNumberFormat="1" applyFont="1" applyFill="1" applyBorder="1" applyAlignment="1">
      <alignment horizontal="right" vertical="center" wrapText="1"/>
    </xf>
    <xf numFmtId="4" fontId="1" fillId="2" borderId="15" xfId="0" applyNumberFormat="1" applyFont="1" applyFill="1" applyBorder="1" applyAlignment="1">
      <alignment horizontal="right" vertical="center"/>
    </xf>
    <xf numFmtId="4" fontId="1" fillId="2" borderId="39" xfId="0" applyNumberFormat="1" applyFont="1" applyFill="1" applyBorder="1" applyAlignment="1">
      <alignment horizontal="right" vertical="center"/>
    </xf>
    <xf numFmtId="49" fontId="11" fillId="0" borderId="3" xfId="0" applyNumberFormat="1" applyFont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right" vertical="center" wrapText="1"/>
    </xf>
    <xf numFmtId="4" fontId="2" fillId="2" borderId="44" xfId="0" applyNumberFormat="1" applyFont="1" applyFill="1" applyBorder="1" applyAlignment="1">
      <alignment horizontal="right" vertical="center"/>
    </xf>
    <xf numFmtId="3" fontId="1" fillId="0" borderId="32" xfId="0" applyNumberFormat="1" applyFont="1" applyFill="1" applyBorder="1" applyAlignment="1">
      <alignment horizontal="right" vertical="center" wrapText="1"/>
    </xf>
    <xf numFmtId="3" fontId="2" fillId="0" borderId="34" xfId="0" applyNumberFormat="1" applyFont="1" applyFill="1" applyBorder="1" applyAlignment="1">
      <alignment horizontal="right" vertical="center" wrapText="1"/>
    </xf>
    <xf numFmtId="0" fontId="11" fillId="0" borderId="50" xfId="0" applyNumberFormat="1" applyFont="1" applyBorder="1" applyAlignment="1">
      <alignment horizontal="left" vertical="center" wrapText="1"/>
    </xf>
    <xf numFmtId="4" fontId="32" fillId="2" borderId="51" xfId="0" applyNumberFormat="1" applyFont="1" applyFill="1" applyBorder="1" applyAlignment="1">
      <alignment horizontal="right" vertical="center" wrapText="1"/>
    </xf>
    <xf numFmtId="0" fontId="10" fillId="0" borderId="60" xfId="0" applyNumberFormat="1" applyFont="1" applyBorder="1" applyAlignment="1">
      <alignment horizontal="left" vertical="center" wrapText="1"/>
    </xf>
    <xf numFmtId="4" fontId="4" fillId="2" borderId="61" xfId="0" applyNumberFormat="1" applyFont="1" applyFill="1" applyBorder="1" applyAlignment="1">
      <alignment horizontal="right" vertical="center" wrapText="1"/>
    </xf>
    <xf numFmtId="0" fontId="10" fillId="0" borderId="52" xfId="0" applyNumberFormat="1" applyFont="1" applyBorder="1" applyAlignment="1">
      <alignment horizontal="left" vertical="center" wrapText="1"/>
    </xf>
    <xf numFmtId="0" fontId="11" fillId="0" borderId="54" xfId="0" applyNumberFormat="1" applyFont="1" applyBorder="1" applyAlignment="1">
      <alignment horizontal="left" vertical="center" wrapText="1"/>
    </xf>
    <xf numFmtId="4" fontId="32" fillId="2" borderId="55" xfId="0" applyNumberFormat="1" applyFont="1" applyFill="1" applyBorder="1" applyAlignment="1">
      <alignment horizontal="right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42" xfId="0" applyNumberFormat="1" applyFont="1" applyBorder="1" applyAlignment="1">
      <alignment horizontal="center" vertical="center" wrapText="1"/>
    </xf>
    <xf numFmtId="4" fontId="7" fillId="0" borderId="43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3" fontId="4" fillId="6" borderId="14" xfId="0" applyNumberFormat="1" applyFont="1" applyFill="1" applyBorder="1" applyAlignment="1">
      <alignment horizontal="right" vertical="center"/>
    </xf>
    <xf numFmtId="3" fontId="1" fillId="0" borderId="37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 wrapText="1"/>
    </xf>
    <xf numFmtId="3" fontId="2" fillId="0" borderId="34" xfId="0" applyNumberFormat="1" applyFont="1" applyBorder="1" applyAlignment="1">
      <alignment horizontal="right" vertical="center"/>
    </xf>
    <xf numFmtId="3" fontId="1" fillId="3" borderId="34" xfId="0" applyNumberFormat="1" applyFont="1" applyFill="1" applyBorder="1" applyAlignment="1">
      <alignment horizontal="right" vertical="center"/>
    </xf>
    <xf numFmtId="3" fontId="2" fillId="5" borderId="34" xfId="0" applyNumberFormat="1" applyFont="1" applyFill="1" applyBorder="1" applyAlignment="1">
      <alignment horizontal="right" vertical="center"/>
    </xf>
    <xf numFmtId="3" fontId="4" fillId="6" borderId="34" xfId="0" applyNumberFormat="1" applyFont="1" applyFill="1" applyBorder="1" applyAlignment="1">
      <alignment horizontal="right" vertical="center" wrapText="1"/>
    </xf>
    <xf numFmtId="3" fontId="1" fillId="3" borderId="34" xfId="0" applyNumberFormat="1" applyFont="1" applyFill="1" applyBorder="1" applyAlignment="1">
      <alignment horizontal="right" vertical="center" wrapText="1"/>
    </xf>
    <xf numFmtId="3" fontId="1" fillId="4" borderId="34" xfId="0" applyNumberFormat="1" applyFont="1" applyFill="1" applyBorder="1" applyAlignment="1">
      <alignment horizontal="right" vertical="center" wrapText="1"/>
    </xf>
    <xf numFmtId="3" fontId="21" fillId="0" borderId="34" xfId="0" applyNumberFormat="1" applyFont="1" applyBorder="1" applyAlignment="1">
      <alignment horizontal="right" vertical="center" wrapText="1"/>
    </xf>
    <xf numFmtId="3" fontId="1" fillId="0" borderId="34" xfId="0" applyNumberFormat="1" applyFont="1" applyBorder="1" applyAlignment="1">
      <alignment horizontal="right" vertical="center" wrapText="1"/>
    </xf>
    <xf numFmtId="3" fontId="2" fillId="4" borderId="34" xfId="0" applyNumberFormat="1" applyFont="1" applyFill="1" applyBorder="1" applyAlignment="1">
      <alignment horizontal="right" vertical="center" wrapText="1"/>
    </xf>
    <xf numFmtId="3" fontId="2" fillId="2" borderId="34" xfId="0" applyNumberFormat="1" applyFont="1" applyFill="1" applyBorder="1" applyAlignment="1">
      <alignment horizontal="right" vertical="center" wrapText="1"/>
    </xf>
    <xf numFmtId="3" fontId="1" fillId="2" borderId="34" xfId="0" applyNumberFormat="1" applyFont="1" applyFill="1" applyBorder="1" applyAlignment="1">
      <alignment horizontal="right" vertical="center" wrapText="1"/>
    </xf>
    <xf numFmtId="3" fontId="1" fillId="7" borderId="34" xfId="0" applyNumberFormat="1" applyFont="1" applyFill="1" applyBorder="1" applyAlignment="1">
      <alignment horizontal="right" vertical="center" wrapText="1"/>
    </xf>
    <xf numFmtId="3" fontId="1" fillId="0" borderId="64" xfId="0" applyNumberFormat="1" applyFont="1" applyFill="1" applyBorder="1" applyAlignment="1">
      <alignment horizontal="right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43" xfId="0" applyNumberFormat="1" applyFont="1" applyFill="1" applyBorder="1" applyAlignment="1">
      <alignment horizontal="center" vertical="center" wrapText="1"/>
    </xf>
    <xf numFmtId="0" fontId="13" fillId="0" borderId="25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3" fontId="4" fillId="6" borderId="43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 applyAlignment="1">
      <alignment horizontal="right" vertical="center"/>
    </xf>
    <xf numFmtId="3" fontId="1" fillId="0" borderId="26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1" fillId="3" borderId="5" xfId="0" applyNumberFormat="1" applyFont="1" applyFill="1" applyBorder="1" applyAlignment="1">
      <alignment horizontal="right" vertical="center"/>
    </xf>
    <xf numFmtId="3" fontId="1" fillId="3" borderId="7" xfId="0" applyNumberFormat="1" applyFont="1" applyFill="1" applyBorder="1" applyAlignment="1">
      <alignment horizontal="right" vertical="center"/>
    </xf>
    <xf numFmtId="3" fontId="2" fillId="5" borderId="5" xfId="0" applyNumberFormat="1" applyFont="1" applyFill="1" applyBorder="1" applyAlignment="1">
      <alignment horizontal="right" vertical="center"/>
    </xf>
    <xf numFmtId="3" fontId="2" fillId="5" borderId="7" xfId="0" applyNumberFormat="1" applyFont="1" applyFill="1" applyBorder="1" applyAlignment="1">
      <alignment horizontal="right" vertical="center"/>
    </xf>
    <xf numFmtId="3" fontId="4" fillId="6" borderId="5" xfId="0" applyNumberFormat="1" applyFont="1" applyFill="1" applyBorder="1" applyAlignment="1">
      <alignment horizontal="right"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1" fillId="3" borderId="7" xfId="0" applyNumberFormat="1" applyFont="1" applyFill="1" applyBorder="1" applyAlignment="1">
      <alignment horizontal="right" vertical="center" wrapText="1"/>
    </xf>
    <xf numFmtId="3" fontId="1" fillId="4" borderId="5" xfId="0" applyNumberFormat="1" applyFont="1" applyFill="1" applyBorder="1" applyAlignment="1">
      <alignment horizontal="right" vertical="center" wrapText="1"/>
    </xf>
    <xf numFmtId="3" fontId="1" fillId="4" borderId="7" xfId="0" applyNumberFormat="1" applyFont="1" applyFill="1" applyBorder="1" applyAlignment="1">
      <alignment horizontal="right" vertical="center" wrapText="1"/>
    </xf>
    <xf numFmtId="3" fontId="21" fillId="0" borderId="5" xfId="0" applyNumberFormat="1" applyFont="1" applyBorder="1" applyAlignment="1">
      <alignment horizontal="right" vertical="center" wrapText="1"/>
    </xf>
    <xf numFmtId="3" fontId="21" fillId="0" borderId="7" xfId="0" applyNumberFormat="1" applyFont="1" applyFill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3" fontId="1" fillId="7" borderId="5" xfId="0" applyNumberFormat="1" applyFont="1" applyFill="1" applyBorder="1" applyAlignment="1">
      <alignment horizontal="right" vertical="center" wrapText="1"/>
    </xf>
    <xf numFmtId="3" fontId="1" fillId="7" borderId="7" xfId="0" applyNumberFormat="1" applyFont="1" applyFill="1" applyBorder="1" applyAlignment="1">
      <alignment horizontal="right" vertical="center" wrapText="1"/>
    </xf>
    <xf numFmtId="3" fontId="1" fillId="0" borderId="30" xfId="0" applyNumberFormat="1" applyFont="1" applyFill="1" applyBorder="1" applyAlignment="1">
      <alignment horizontal="right" vertical="center" wrapText="1"/>
    </xf>
    <xf numFmtId="3" fontId="1" fillId="0" borderId="2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3" fontId="1" fillId="0" borderId="11" xfId="0" applyNumberFormat="1" applyFont="1" applyFill="1" applyBorder="1" applyAlignment="1">
      <alignment horizontal="right" vertical="center" wrapText="1"/>
    </xf>
    <xf numFmtId="3" fontId="1" fillId="0" borderId="13" xfId="0" applyNumberFormat="1" applyFont="1" applyFill="1" applyBorder="1" applyAlignment="1">
      <alignment horizontal="right" vertical="center" wrapText="1"/>
    </xf>
    <xf numFmtId="3" fontId="1" fillId="0" borderId="26" xfId="0" applyNumberFormat="1" applyFont="1" applyFill="1" applyBorder="1" applyAlignment="1">
      <alignment horizontal="right" vertical="center" wrapText="1"/>
    </xf>
    <xf numFmtId="0" fontId="1" fillId="0" borderId="14" xfId="0" applyNumberFormat="1" applyFont="1" applyBorder="1" applyAlignment="1">
      <alignment horizontal="right" vertical="center" wrapText="1"/>
    </xf>
    <xf numFmtId="0" fontId="1" fillId="0" borderId="32" xfId="0" applyNumberFormat="1" applyFont="1" applyBorder="1" applyAlignment="1">
      <alignment horizontal="right" vertical="center" wrapText="1"/>
    </xf>
    <xf numFmtId="0" fontId="2" fillId="0" borderId="34" xfId="0" applyNumberFormat="1" applyFont="1" applyBorder="1" applyAlignment="1">
      <alignment horizontal="right" vertical="center" wrapText="1"/>
    </xf>
    <xf numFmtId="0" fontId="2" fillId="0" borderId="64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43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14" fontId="1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/>
    <xf numFmtId="0" fontId="2" fillId="0" borderId="0" xfId="0" applyNumberFormat="1" applyFont="1" applyBorder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3" fillId="0" borderId="0" xfId="0" applyNumberFormat="1" applyFont="1" applyBorder="1" applyAlignment="1"/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right" vertical="top"/>
    </xf>
    <xf numFmtId="0" fontId="11" fillId="0" borderId="29" xfId="0" applyNumberFormat="1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7" fillId="0" borderId="35" xfId="0" applyNumberFormat="1" applyFont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4" fontId="7" fillId="2" borderId="39" xfId="0" applyNumberFormat="1" applyFont="1" applyFill="1" applyBorder="1" applyAlignment="1">
      <alignment horizontal="center" vertical="center" wrapText="1"/>
    </xf>
    <xf numFmtId="4" fontId="7" fillId="2" borderId="44" xfId="0" applyNumberFormat="1" applyFont="1" applyFill="1" applyBorder="1" applyAlignment="1">
      <alignment horizontal="center" vertical="center" wrapText="1"/>
    </xf>
    <xf numFmtId="0" fontId="10" fillId="7" borderId="5" xfId="0" applyNumberFormat="1" applyFont="1" applyFill="1" applyBorder="1" applyAlignment="1">
      <alignment horizontal="center" vertical="center"/>
    </xf>
    <xf numFmtId="0" fontId="10" fillId="7" borderId="6" xfId="0" applyNumberFormat="1" applyFont="1" applyFill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/>
    </xf>
    <xf numFmtId="0" fontId="10" fillId="6" borderId="6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 vertical="center"/>
    </xf>
    <xf numFmtId="0" fontId="15" fillId="0" borderId="42" xfId="0" applyNumberFormat="1" applyFont="1" applyBorder="1" applyAlignment="1">
      <alignment horizontal="center" vertical="center"/>
    </xf>
    <xf numFmtId="0" fontId="15" fillId="0" borderId="43" xfId="0" applyNumberFormat="1" applyFont="1" applyBorder="1" applyAlignment="1">
      <alignment horizontal="center" vertical="center"/>
    </xf>
    <xf numFmtId="0" fontId="15" fillId="0" borderId="4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F1F5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952"/>
  <sheetViews>
    <sheetView tabSelected="1" topLeftCell="A222" zoomScale="90" zoomScaleNormal="90" workbookViewId="0">
      <selection activeCell="R231" sqref="R231"/>
    </sheetView>
  </sheetViews>
  <sheetFormatPr defaultColWidth="9.6640625" defaultRowHeight="16.5" x14ac:dyDescent="0.2"/>
  <cols>
    <col min="1" max="1" width="4.5546875" style="24" customWidth="1"/>
    <col min="2" max="2" width="3.21875" style="24" bestFit="1" customWidth="1"/>
    <col min="3" max="3" width="3.5546875" style="24" bestFit="1" customWidth="1"/>
    <col min="4" max="4" width="3.109375" style="24" bestFit="1" customWidth="1"/>
    <col min="5" max="5" width="2.77734375" style="24" bestFit="1" customWidth="1"/>
    <col min="6" max="6" width="3.33203125" style="24" bestFit="1" customWidth="1"/>
    <col min="7" max="7" width="36.21875" style="69" customWidth="1"/>
    <col min="8" max="8" width="14.44140625" style="69" customWidth="1"/>
    <col min="9" max="9" width="12.109375" style="69" bestFit="1" customWidth="1"/>
    <col min="10" max="10" width="11.88671875" style="69" bestFit="1" customWidth="1"/>
    <col min="11" max="11" width="8.77734375" style="141" customWidth="1"/>
    <col min="12" max="12" width="11.88671875" style="38" bestFit="1" customWidth="1"/>
    <col min="13" max="13" width="13.88671875" style="38" customWidth="1"/>
    <col min="14" max="14" width="10.6640625" style="38" bestFit="1" customWidth="1"/>
    <col min="15" max="15" width="11.88671875" style="38" bestFit="1" customWidth="1"/>
    <col min="16" max="16" width="14.77734375" style="93" hidden="1" customWidth="1"/>
    <col min="17" max="17" width="9.44140625" style="61" hidden="1" customWidth="1"/>
    <col min="18" max="18" width="9.6640625" style="111"/>
    <col min="19" max="19" width="9.6640625" style="92"/>
    <col min="20" max="16384" width="9.6640625" style="5"/>
  </cols>
  <sheetData>
    <row r="1" spans="1:162" ht="18" x14ac:dyDescent="0.2">
      <c r="A1" s="118" t="s">
        <v>408</v>
      </c>
      <c r="C1" s="23"/>
      <c r="D1" s="23"/>
      <c r="S1" s="8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</row>
    <row r="2" spans="1:162" ht="18" x14ac:dyDescent="0.2">
      <c r="A2" s="119" t="s">
        <v>378</v>
      </c>
      <c r="B2" s="109"/>
      <c r="C2" s="25"/>
      <c r="D2" s="25"/>
      <c r="E2" s="25"/>
      <c r="F2" s="25"/>
      <c r="H2" s="77"/>
      <c r="I2" s="77"/>
      <c r="J2" s="77"/>
      <c r="K2" s="142"/>
      <c r="L2" s="57"/>
      <c r="M2" s="44"/>
      <c r="N2" s="29"/>
      <c r="O2" s="29"/>
      <c r="S2" s="8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</row>
    <row r="3" spans="1:162" ht="18" x14ac:dyDescent="0.2">
      <c r="A3" s="25"/>
      <c r="B3" s="25"/>
      <c r="C3" s="25"/>
      <c r="D3" s="25"/>
      <c r="E3" s="25"/>
      <c r="F3" s="25"/>
      <c r="G3" s="419" t="s">
        <v>391</v>
      </c>
      <c r="H3" s="419"/>
      <c r="I3" s="419"/>
      <c r="J3" s="419"/>
      <c r="K3" s="419"/>
      <c r="L3" s="419"/>
      <c r="M3" s="419"/>
      <c r="N3" s="419"/>
      <c r="O3" s="44"/>
      <c r="S3" s="82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</row>
    <row r="4" spans="1:162" ht="15.75" x14ac:dyDescent="0.2">
      <c r="A4" s="25"/>
      <c r="B4" s="25"/>
      <c r="C4" s="25"/>
      <c r="D4" s="25"/>
      <c r="E4" s="25"/>
      <c r="F4" s="25"/>
      <c r="G4" s="110"/>
      <c r="H4" s="407" t="s">
        <v>417</v>
      </c>
      <c r="I4" s="110"/>
      <c r="J4" s="110"/>
      <c r="K4" s="143"/>
      <c r="L4" s="110"/>
      <c r="M4" s="110"/>
      <c r="N4" s="29"/>
      <c r="O4" s="44"/>
      <c r="Q4" s="61" t="s">
        <v>407</v>
      </c>
      <c r="S4" s="82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</row>
    <row r="5" spans="1:162" thickBot="1" x14ac:dyDescent="0.25">
      <c r="A5" s="25"/>
      <c r="B5" s="25"/>
      <c r="C5" s="25"/>
      <c r="D5" s="25"/>
      <c r="E5" s="25"/>
      <c r="F5" s="25"/>
      <c r="G5" s="110"/>
      <c r="H5" s="110"/>
      <c r="I5" s="110"/>
      <c r="J5" s="110"/>
      <c r="K5" s="143"/>
      <c r="L5" s="110"/>
      <c r="M5" s="110"/>
      <c r="N5" s="29"/>
      <c r="O5" s="44"/>
      <c r="S5" s="82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</row>
    <row r="6" spans="1:162" thickBot="1" x14ac:dyDescent="0.25">
      <c r="A6" s="420" t="s">
        <v>0</v>
      </c>
      <c r="B6" s="422" t="s">
        <v>290</v>
      </c>
      <c r="C6" s="422" t="s">
        <v>1</v>
      </c>
      <c r="D6" s="422" t="s">
        <v>291</v>
      </c>
      <c r="E6" s="422" t="s">
        <v>2</v>
      </c>
      <c r="F6" s="422" t="s">
        <v>3</v>
      </c>
      <c r="G6" s="424" t="s">
        <v>4</v>
      </c>
      <c r="H6" s="438" t="s">
        <v>386</v>
      </c>
      <c r="I6" s="439"/>
      <c r="J6" s="439"/>
      <c r="K6" s="440"/>
      <c r="L6" s="438" t="s">
        <v>387</v>
      </c>
      <c r="M6" s="439"/>
      <c r="N6" s="439"/>
      <c r="O6" s="441"/>
      <c r="P6" s="426" t="s">
        <v>288</v>
      </c>
      <c r="Q6" s="428" t="s">
        <v>289</v>
      </c>
      <c r="S6" s="8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</row>
    <row r="7" spans="1:162" s="60" customFormat="1" ht="63.75" thickBot="1" x14ac:dyDescent="0.3">
      <c r="A7" s="421"/>
      <c r="B7" s="423"/>
      <c r="C7" s="423"/>
      <c r="D7" s="423"/>
      <c r="E7" s="423"/>
      <c r="F7" s="423"/>
      <c r="G7" s="425"/>
      <c r="H7" s="334" t="s">
        <v>383</v>
      </c>
      <c r="I7" s="335" t="s">
        <v>384</v>
      </c>
      <c r="J7" s="335" t="s">
        <v>385</v>
      </c>
      <c r="K7" s="336" t="s">
        <v>397</v>
      </c>
      <c r="L7" s="337" t="s">
        <v>381</v>
      </c>
      <c r="M7" s="356" t="s">
        <v>382</v>
      </c>
      <c r="N7" s="68" t="s">
        <v>287</v>
      </c>
      <c r="O7" s="357" t="s">
        <v>5</v>
      </c>
      <c r="P7" s="427"/>
      <c r="Q7" s="429"/>
      <c r="R7" s="112"/>
      <c r="S7" s="83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</row>
    <row r="8" spans="1:162" ht="15.75" x14ac:dyDescent="0.2">
      <c r="A8" s="216"/>
      <c r="B8" s="217"/>
      <c r="C8" s="217"/>
      <c r="D8" s="217"/>
      <c r="E8" s="217"/>
      <c r="F8" s="217"/>
      <c r="G8" s="218">
        <v>1</v>
      </c>
      <c r="H8" s="219">
        <v>2</v>
      </c>
      <c r="I8" s="217">
        <v>3</v>
      </c>
      <c r="J8" s="217">
        <v>4</v>
      </c>
      <c r="K8" s="220" t="s">
        <v>406</v>
      </c>
      <c r="L8" s="338">
        <v>6</v>
      </c>
      <c r="M8" s="358">
        <v>7</v>
      </c>
      <c r="N8" s="221">
        <v>8</v>
      </c>
      <c r="O8" s="359" t="s">
        <v>388</v>
      </c>
      <c r="P8" s="253" t="s">
        <v>389</v>
      </c>
      <c r="Q8" s="234" t="s">
        <v>390</v>
      </c>
      <c r="R8" s="113"/>
      <c r="S8" s="84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</row>
    <row r="9" spans="1:162" ht="18.75" hidden="1" thickBot="1" x14ac:dyDescent="0.25">
      <c r="A9" s="228" t="s">
        <v>6</v>
      </c>
      <c r="B9" s="229" t="s">
        <v>7</v>
      </c>
      <c r="C9" s="229"/>
      <c r="D9" s="229"/>
      <c r="E9" s="229"/>
      <c r="F9" s="229"/>
      <c r="G9" s="230" t="s">
        <v>8</v>
      </c>
      <c r="H9" s="231">
        <f>H10</f>
        <v>54367000</v>
      </c>
      <c r="I9" s="232" t="s">
        <v>393</v>
      </c>
      <c r="J9" s="232" t="s">
        <v>393</v>
      </c>
      <c r="K9" s="233" t="s">
        <v>393</v>
      </c>
      <c r="L9" s="339">
        <f>+L10+L38</f>
        <v>54367000</v>
      </c>
      <c r="M9" s="121">
        <f>+M10+M38</f>
        <v>64027407</v>
      </c>
      <c r="N9" s="120">
        <f>+N10+N38</f>
        <v>0</v>
      </c>
      <c r="O9" s="360">
        <f>+O10+O38+O45</f>
        <v>64027407</v>
      </c>
      <c r="P9" s="254">
        <f>+P10+P38</f>
        <v>-821332</v>
      </c>
      <c r="Q9" s="235">
        <f t="shared" ref="Q9:Q10" si="0">ROUND(O9/L9*100,2)</f>
        <v>117.77</v>
      </c>
      <c r="R9" s="114"/>
      <c r="S9" s="85" t="b">
        <f>O9-R9=O494</f>
        <v>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</row>
    <row r="10" spans="1:162" ht="18" hidden="1" x14ac:dyDescent="0.2">
      <c r="A10" s="222" t="s">
        <v>9</v>
      </c>
      <c r="B10" s="223"/>
      <c r="C10" s="223"/>
      <c r="D10" s="223"/>
      <c r="E10" s="223"/>
      <c r="F10" s="223"/>
      <c r="G10" s="224" t="s">
        <v>10</v>
      </c>
      <c r="H10" s="225">
        <f>H13+H27</f>
        <v>54367000</v>
      </c>
      <c r="I10" s="226" t="s">
        <v>393</v>
      </c>
      <c r="J10" s="226" t="s">
        <v>393</v>
      </c>
      <c r="K10" s="227" t="s">
        <v>393</v>
      </c>
      <c r="L10" s="340">
        <f>+L13+L27+L11</f>
        <v>54367000</v>
      </c>
      <c r="M10" s="361">
        <f>+M13+M27+M11</f>
        <v>64027407</v>
      </c>
      <c r="N10" s="63">
        <f>+N13+N27+N11</f>
        <v>0</v>
      </c>
      <c r="O10" s="362">
        <f>+O13+O27+O11</f>
        <v>64027407</v>
      </c>
      <c r="P10" s="255">
        <f>+P13+P27+P11</f>
        <v>-821332</v>
      </c>
      <c r="Q10" s="236">
        <f t="shared" si="0"/>
        <v>117.77</v>
      </c>
      <c r="R10" s="114"/>
      <c r="S10" s="85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</row>
    <row r="11" spans="1:162" ht="33" hidden="1" x14ac:dyDescent="0.2">
      <c r="A11" s="199">
        <v>1604</v>
      </c>
      <c r="B11" s="42"/>
      <c r="C11" s="42"/>
      <c r="D11" s="42"/>
      <c r="E11" s="42"/>
      <c r="F11" s="42"/>
      <c r="G11" s="157" t="s">
        <v>11</v>
      </c>
      <c r="H11" s="178" t="s">
        <v>393</v>
      </c>
      <c r="I11" s="140" t="s">
        <v>393</v>
      </c>
      <c r="J11" s="140" t="s">
        <v>393</v>
      </c>
      <c r="K11" s="179" t="s">
        <v>393</v>
      </c>
      <c r="L11" s="108">
        <f>L12</f>
        <v>0</v>
      </c>
      <c r="M11" s="363">
        <f>M12</f>
        <v>0</v>
      </c>
      <c r="N11" s="30">
        <f t="shared" ref="N11:O11" si="1">N12</f>
        <v>0</v>
      </c>
      <c r="O11" s="364">
        <f t="shared" si="1"/>
        <v>0</v>
      </c>
      <c r="P11" s="256">
        <f>P12</f>
        <v>0</v>
      </c>
      <c r="Q11" s="237"/>
      <c r="R11" s="114"/>
      <c r="S11" s="85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</row>
    <row r="12" spans="1:162" ht="33" hidden="1" x14ac:dyDescent="0.2">
      <c r="A12" s="199"/>
      <c r="B12" s="127" t="s">
        <v>12</v>
      </c>
      <c r="C12" s="42"/>
      <c r="D12" s="42"/>
      <c r="E12" s="42"/>
      <c r="F12" s="42"/>
      <c r="G12" s="158" t="s">
        <v>13</v>
      </c>
      <c r="H12" s="178" t="s">
        <v>393</v>
      </c>
      <c r="I12" s="140" t="s">
        <v>393</v>
      </c>
      <c r="J12" s="140" t="s">
        <v>393</v>
      </c>
      <c r="K12" s="179" t="s">
        <v>393</v>
      </c>
      <c r="L12" s="341">
        <v>0</v>
      </c>
      <c r="M12" s="365">
        <v>0</v>
      </c>
      <c r="N12" s="46">
        <v>0</v>
      </c>
      <c r="O12" s="366">
        <f>+M12+N12</f>
        <v>0</v>
      </c>
      <c r="P12" s="257">
        <f>L12-O12</f>
        <v>0</v>
      </c>
      <c r="Q12" s="238"/>
      <c r="R12" s="114"/>
      <c r="S12" s="85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</row>
    <row r="13" spans="1:162" ht="18" hidden="1" x14ac:dyDescent="0.2">
      <c r="A13" s="199" t="s">
        <v>14</v>
      </c>
      <c r="B13" s="42"/>
      <c r="C13" s="42"/>
      <c r="D13" s="42"/>
      <c r="E13" s="42"/>
      <c r="F13" s="42"/>
      <c r="G13" s="156" t="s">
        <v>15</v>
      </c>
      <c r="H13" s="178">
        <f>H14+H21</f>
        <v>54340000</v>
      </c>
      <c r="I13" s="140" t="s">
        <v>393</v>
      </c>
      <c r="J13" s="140" t="s">
        <v>393</v>
      </c>
      <c r="K13" s="179" t="s">
        <v>393</v>
      </c>
      <c r="L13" s="108">
        <f t="shared" ref="L13" si="2">+L14+L21</f>
        <v>54340000</v>
      </c>
      <c r="M13" s="363">
        <f t="shared" ref="M13:O13" si="3">+M14+M21</f>
        <v>63979202</v>
      </c>
      <c r="N13" s="30">
        <f t="shared" si="3"/>
        <v>0</v>
      </c>
      <c r="O13" s="364">
        <f t="shared" si="3"/>
        <v>63979202</v>
      </c>
      <c r="P13" s="256">
        <f t="shared" ref="P13" si="4">+P14+P21</f>
        <v>-800127</v>
      </c>
      <c r="Q13" s="237">
        <f t="shared" ref="Q13:Q15" si="5">ROUND(O13/L13*100,2)</f>
        <v>117.74</v>
      </c>
      <c r="R13" s="114"/>
      <c r="S13" s="8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</row>
    <row r="14" spans="1:162" ht="18" hidden="1" x14ac:dyDescent="0.2">
      <c r="A14" s="199" t="s">
        <v>16</v>
      </c>
      <c r="B14" s="42"/>
      <c r="C14" s="42"/>
      <c r="D14" s="42"/>
      <c r="E14" s="42"/>
      <c r="F14" s="42"/>
      <c r="G14" s="156" t="s">
        <v>17</v>
      </c>
      <c r="H14" s="178">
        <f>H15+H17+H18+H19</f>
        <v>51159000</v>
      </c>
      <c r="I14" s="140" t="s">
        <v>393</v>
      </c>
      <c r="J14" s="140" t="s">
        <v>393</v>
      </c>
      <c r="K14" s="179" t="s">
        <v>393</v>
      </c>
      <c r="L14" s="108">
        <f>+L15+L17+L18+L19</f>
        <v>51159000</v>
      </c>
      <c r="M14" s="363">
        <f t="shared" ref="M14:O14" si="6">+M15+M17+M18+M19</f>
        <v>60506891</v>
      </c>
      <c r="N14" s="30">
        <f t="shared" si="6"/>
        <v>0</v>
      </c>
      <c r="O14" s="364">
        <f t="shared" si="6"/>
        <v>60506891</v>
      </c>
      <c r="P14" s="256">
        <f t="shared" ref="P14" si="7">+P15+P17</f>
        <v>-508816</v>
      </c>
      <c r="Q14" s="237">
        <f t="shared" si="5"/>
        <v>118.27</v>
      </c>
      <c r="R14" s="114"/>
      <c r="S14" s="8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</row>
    <row r="15" spans="1:162" s="1" customFormat="1" ht="18" hidden="1" x14ac:dyDescent="0.25">
      <c r="A15" s="199"/>
      <c r="B15" s="42" t="s">
        <v>18</v>
      </c>
      <c r="C15" s="42"/>
      <c r="D15" s="42"/>
      <c r="E15" s="42"/>
      <c r="F15" s="42"/>
      <c r="G15" s="157" t="s">
        <v>19</v>
      </c>
      <c r="H15" s="178">
        <f>H16</f>
        <v>3180000</v>
      </c>
      <c r="I15" s="140" t="s">
        <v>393</v>
      </c>
      <c r="J15" s="140" t="s">
        <v>393</v>
      </c>
      <c r="K15" s="179" t="s">
        <v>393</v>
      </c>
      <c r="L15" s="108">
        <f t="shared" ref="L15:P15" si="8">+L16</f>
        <v>3180000</v>
      </c>
      <c r="M15" s="363">
        <f t="shared" si="8"/>
        <v>3607017</v>
      </c>
      <c r="N15" s="30">
        <f t="shared" si="8"/>
        <v>0</v>
      </c>
      <c r="O15" s="364">
        <f t="shared" si="8"/>
        <v>3607017</v>
      </c>
      <c r="P15" s="256">
        <f t="shared" si="8"/>
        <v>-427017</v>
      </c>
      <c r="Q15" s="237">
        <f t="shared" si="5"/>
        <v>113.43</v>
      </c>
      <c r="R15" s="115"/>
      <c r="S15" s="86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</row>
    <row r="16" spans="1:162" ht="18" hidden="1" x14ac:dyDescent="0.2">
      <c r="A16" s="200"/>
      <c r="B16" s="128"/>
      <c r="C16" s="128" t="s">
        <v>20</v>
      </c>
      <c r="D16" s="128"/>
      <c r="E16" s="128"/>
      <c r="F16" s="128"/>
      <c r="G16" s="158" t="s">
        <v>21</v>
      </c>
      <c r="H16" s="178">
        <v>3180000</v>
      </c>
      <c r="I16" s="140" t="s">
        <v>393</v>
      </c>
      <c r="J16" s="140" t="s">
        <v>393</v>
      </c>
      <c r="K16" s="179" t="s">
        <v>393</v>
      </c>
      <c r="L16" s="342">
        <v>3180000</v>
      </c>
      <c r="M16" s="367">
        <v>3607017</v>
      </c>
      <c r="N16" s="81"/>
      <c r="O16" s="366">
        <f t="shared" ref="O16:O19" si="9">+M16+N16</f>
        <v>3607017</v>
      </c>
      <c r="P16" s="257">
        <f t="shared" ref="P16:P17" si="10">L16-O16</f>
        <v>-427017</v>
      </c>
      <c r="Q16" s="238">
        <f>ROUND(O16/L16*100,2)</f>
        <v>113.43</v>
      </c>
      <c r="R16" s="114"/>
      <c r="S16" s="8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</row>
    <row r="17" spans="1:162" ht="18" hidden="1" x14ac:dyDescent="0.2">
      <c r="A17" s="200"/>
      <c r="B17" s="128" t="s">
        <v>22</v>
      </c>
      <c r="C17" s="128"/>
      <c r="D17" s="128"/>
      <c r="E17" s="128"/>
      <c r="F17" s="128"/>
      <c r="G17" s="158" t="s">
        <v>23</v>
      </c>
      <c r="H17" s="178">
        <v>1478000</v>
      </c>
      <c r="I17" s="140" t="s">
        <v>393</v>
      </c>
      <c r="J17" s="140" t="s">
        <v>393</v>
      </c>
      <c r="K17" s="179" t="s">
        <v>393</v>
      </c>
      <c r="L17" s="342">
        <v>1478000</v>
      </c>
      <c r="M17" s="367">
        <v>1559799</v>
      </c>
      <c r="N17" s="81"/>
      <c r="O17" s="366">
        <f t="shared" si="9"/>
        <v>1559799</v>
      </c>
      <c r="P17" s="257">
        <f t="shared" si="10"/>
        <v>-81799</v>
      </c>
      <c r="Q17" s="238">
        <f>ROUND(O17/L17*100,2)</f>
        <v>105.53</v>
      </c>
      <c r="R17" s="114"/>
      <c r="S17" s="8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</row>
    <row r="18" spans="1:162" ht="18" hidden="1" x14ac:dyDescent="0.2">
      <c r="A18" s="200"/>
      <c r="B18" s="128">
        <v>10</v>
      </c>
      <c r="C18" s="128"/>
      <c r="D18" s="128"/>
      <c r="E18" s="128"/>
      <c r="F18" s="128"/>
      <c r="G18" s="158" t="s">
        <v>368</v>
      </c>
      <c r="H18" s="178">
        <v>26572000</v>
      </c>
      <c r="I18" s="140" t="s">
        <v>393</v>
      </c>
      <c r="J18" s="140" t="s">
        <v>393</v>
      </c>
      <c r="K18" s="179" t="s">
        <v>393</v>
      </c>
      <c r="L18" s="342">
        <v>26572000</v>
      </c>
      <c r="M18" s="367">
        <v>31622900</v>
      </c>
      <c r="N18" s="81"/>
      <c r="O18" s="366">
        <f t="shared" si="9"/>
        <v>31622900</v>
      </c>
      <c r="P18" s="257">
        <f t="shared" ref="P18:P19" si="11">L18-O18</f>
        <v>-5050900</v>
      </c>
      <c r="Q18" s="238">
        <f t="shared" ref="Q18:Q19" si="12">ROUND(O18/L18*100,2)</f>
        <v>119.01</v>
      </c>
      <c r="R18" s="114"/>
      <c r="S18" s="8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</row>
    <row r="19" spans="1:162" ht="33" hidden="1" x14ac:dyDescent="0.2">
      <c r="A19" s="200"/>
      <c r="B19" s="128">
        <v>11</v>
      </c>
      <c r="C19" s="128"/>
      <c r="D19" s="128"/>
      <c r="E19" s="128"/>
      <c r="F19" s="128"/>
      <c r="G19" s="158" t="s">
        <v>369</v>
      </c>
      <c r="H19" s="178">
        <v>19929000</v>
      </c>
      <c r="I19" s="140" t="s">
        <v>393</v>
      </c>
      <c r="J19" s="140" t="s">
        <v>393</v>
      </c>
      <c r="K19" s="179" t="s">
        <v>393</v>
      </c>
      <c r="L19" s="342">
        <v>19929000</v>
      </c>
      <c r="M19" s="367">
        <v>23717175</v>
      </c>
      <c r="N19" s="81"/>
      <c r="O19" s="366">
        <f t="shared" si="9"/>
        <v>23717175</v>
      </c>
      <c r="P19" s="257">
        <f t="shared" si="11"/>
        <v>-3788175</v>
      </c>
      <c r="Q19" s="238">
        <f t="shared" si="12"/>
        <v>119.01</v>
      </c>
      <c r="R19" s="114"/>
      <c r="S19" s="8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</row>
    <row r="20" spans="1:162" ht="18" hidden="1" x14ac:dyDescent="0.2">
      <c r="A20" s="200"/>
      <c r="B20" s="128"/>
      <c r="C20" s="128"/>
      <c r="D20" s="128"/>
      <c r="E20" s="128"/>
      <c r="F20" s="128"/>
      <c r="G20" s="159"/>
      <c r="H20" s="178" t="s">
        <v>393</v>
      </c>
      <c r="I20" s="140" t="s">
        <v>393</v>
      </c>
      <c r="J20" s="140" t="s">
        <v>393</v>
      </c>
      <c r="K20" s="179" t="s">
        <v>393</v>
      </c>
      <c r="L20" s="343"/>
      <c r="M20" s="368"/>
      <c r="N20" s="79"/>
      <c r="O20" s="366"/>
      <c r="P20" s="257"/>
      <c r="Q20" s="238"/>
      <c r="R20" s="114"/>
      <c r="S20" s="8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</row>
    <row r="21" spans="1:162" ht="18" hidden="1" x14ac:dyDescent="0.2">
      <c r="A21" s="199" t="s">
        <v>24</v>
      </c>
      <c r="B21" s="42"/>
      <c r="C21" s="42"/>
      <c r="D21" s="42"/>
      <c r="E21" s="42"/>
      <c r="F21" s="42"/>
      <c r="G21" s="160" t="s">
        <v>25</v>
      </c>
      <c r="H21" s="178">
        <f>H23</f>
        <v>3181000</v>
      </c>
      <c r="I21" s="140" t="s">
        <v>393</v>
      </c>
      <c r="J21" s="140" t="s">
        <v>393</v>
      </c>
      <c r="K21" s="179" t="s">
        <v>393</v>
      </c>
      <c r="L21" s="108">
        <f t="shared" ref="L21:P21" si="13">+L22</f>
        <v>3181000</v>
      </c>
      <c r="M21" s="363">
        <f t="shared" si="13"/>
        <v>3472311</v>
      </c>
      <c r="N21" s="80">
        <f t="shared" si="13"/>
        <v>0</v>
      </c>
      <c r="O21" s="364">
        <f t="shared" si="13"/>
        <v>3472311</v>
      </c>
      <c r="P21" s="256">
        <f t="shared" si="13"/>
        <v>-291311</v>
      </c>
      <c r="Q21" s="237">
        <f t="shared" ref="Q21:Q22" si="14">ROUND(O21/L21*100,2)</f>
        <v>109.16</v>
      </c>
      <c r="R21" s="114"/>
      <c r="S21" s="8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</row>
    <row r="22" spans="1:162" s="1" customFormat="1" ht="18" hidden="1" x14ac:dyDescent="0.25">
      <c r="A22" s="199"/>
      <c r="B22" s="42" t="s">
        <v>18</v>
      </c>
      <c r="C22" s="42"/>
      <c r="D22" s="42"/>
      <c r="E22" s="42"/>
      <c r="F22" s="42"/>
      <c r="G22" s="156" t="s">
        <v>26</v>
      </c>
      <c r="H22" s="178">
        <f>H23</f>
        <v>3181000</v>
      </c>
      <c r="I22" s="140" t="s">
        <v>393</v>
      </c>
      <c r="J22" s="140" t="s">
        <v>393</v>
      </c>
      <c r="K22" s="179" t="s">
        <v>393</v>
      </c>
      <c r="L22" s="108">
        <f>+L23+L24+L25+L26</f>
        <v>3181000</v>
      </c>
      <c r="M22" s="363">
        <f>+M23+M24+M25+M26</f>
        <v>3472311</v>
      </c>
      <c r="N22" s="80">
        <f>+N23+N24+N25+N26</f>
        <v>0</v>
      </c>
      <c r="O22" s="364">
        <f>+O23+O24+O25+O26</f>
        <v>3472311</v>
      </c>
      <c r="P22" s="256">
        <f>+P23+P24+P25+P26</f>
        <v>-291311</v>
      </c>
      <c r="Q22" s="237">
        <f t="shared" si="14"/>
        <v>109.16</v>
      </c>
      <c r="R22" s="115"/>
      <c r="S22" s="86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</row>
    <row r="23" spans="1:162" ht="18" hidden="1" x14ac:dyDescent="0.2">
      <c r="A23" s="200"/>
      <c r="B23" s="128"/>
      <c r="C23" s="128" t="s">
        <v>20</v>
      </c>
      <c r="D23" s="128"/>
      <c r="E23" s="128"/>
      <c r="F23" s="128"/>
      <c r="G23" s="159" t="s">
        <v>27</v>
      </c>
      <c r="H23" s="178">
        <v>3181000</v>
      </c>
      <c r="I23" s="140" t="s">
        <v>393</v>
      </c>
      <c r="J23" s="140" t="s">
        <v>393</v>
      </c>
      <c r="K23" s="179" t="s">
        <v>393</v>
      </c>
      <c r="L23" s="343">
        <v>3181000</v>
      </c>
      <c r="M23" s="368">
        <v>3472283</v>
      </c>
      <c r="N23" s="79"/>
      <c r="O23" s="366">
        <f>+M23+N23</f>
        <v>3472283</v>
      </c>
      <c r="P23" s="257">
        <f>L23-O23</f>
        <v>-291283</v>
      </c>
      <c r="Q23" s="238">
        <f>ROUND(O23/L23*100,2)</f>
        <v>109.16</v>
      </c>
      <c r="R23" s="114"/>
      <c r="S23" s="8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</row>
    <row r="24" spans="1:162" ht="18" hidden="1" x14ac:dyDescent="0.2">
      <c r="A24" s="200"/>
      <c r="B24" s="128"/>
      <c r="C24" s="128" t="s">
        <v>18</v>
      </c>
      <c r="D24" s="128"/>
      <c r="E24" s="128"/>
      <c r="F24" s="128"/>
      <c r="G24" s="159" t="s">
        <v>28</v>
      </c>
      <c r="H24" s="178" t="s">
        <v>393</v>
      </c>
      <c r="I24" s="140" t="s">
        <v>393</v>
      </c>
      <c r="J24" s="140" t="s">
        <v>393</v>
      </c>
      <c r="K24" s="179" t="s">
        <v>393</v>
      </c>
      <c r="L24" s="343"/>
      <c r="M24" s="368">
        <v>63</v>
      </c>
      <c r="N24" s="79"/>
      <c r="O24" s="366">
        <f t="shared" ref="O24:O26" si="15">+M24+N24</f>
        <v>63</v>
      </c>
      <c r="P24" s="257">
        <f t="shared" ref="P24:P26" si="16">L24-O24</f>
        <v>-63</v>
      </c>
      <c r="Q24" s="237"/>
      <c r="R24" s="114"/>
      <c r="S24" s="8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</row>
    <row r="25" spans="1:162" ht="49.5" hidden="1" x14ac:dyDescent="0.2">
      <c r="A25" s="200"/>
      <c r="B25" s="128"/>
      <c r="C25" s="42" t="s">
        <v>111</v>
      </c>
      <c r="D25" s="128"/>
      <c r="E25" s="128"/>
      <c r="F25" s="128"/>
      <c r="G25" s="158" t="s">
        <v>292</v>
      </c>
      <c r="H25" s="178" t="s">
        <v>393</v>
      </c>
      <c r="I25" s="140" t="s">
        <v>393</v>
      </c>
      <c r="J25" s="140" t="s">
        <v>393</v>
      </c>
      <c r="K25" s="179" t="s">
        <v>393</v>
      </c>
      <c r="L25" s="343">
        <v>0</v>
      </c>
      <c r="M25" s="368">
        <v>0</v>
      </c>
      <c r="N25" s="79">
        <v>0</v>
      </c>
      <c r="O25" s="366">
        <f t="shared" si="15"/>
        <v>0</v>
      </c>
      <c r="P25" s="257">
        <f t="shared" si="16"/>
        <v>0</v>
      </c>
      <c r="Q25" s="238"/>
      <c r="R25" s="114"/>
      <c r="S25" s="8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</row>
    <row r="26" spans="1:162" ht="66" hidden="1" x14ac:dyDescent="0.2">
      <c r="A26" s="200"/>
      <c r="B26" s="128"/>
      <c r="C26" s="42">
        <v>10</v>
      </c>
      <c r="D26" s="128"/>
      <c r="E26" s="128"/>
      <c r="F26" s="128"/>
      <c r="G26" s="158" t="s">
        <v>293</v>
      </c>
      <c r="H26" s="178" t="s">
        <v>393</v>
      </c>
      <c r="I26" s="140" t="s">
        <v>393</v>
      </c>
      <c r="J26" s="140" t="s">
        <v>393</v>
      </c>
      <c r="K26" s="179" t="s">
        <v>393</v>
      </c>
      <c r="L26" s="343">
        <v>0</v>
      </c>
      <c r="M26" s="368">
        <v>-35</v>
      </c>
      <c r="N26" s="79">
        <v>0</v>
      </c>
      <c r="O26" s="366">
        <f t="shared" si="15"/>
        <v>-35</v>
      </c>
      <c r="P26" s="257">
        <f t="shared" si="16"/>
        <v>35</v>
      </c>
      <c r="Q26" s="238"/>
      <c r="R26" s="114"/>
      <c r="S26" s="85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</row>
    <row r="27" spans="1:162" ht="18" hidden="1" x14ac:dyDescent="0.2">
      <c r="A27" s="199" t="s">
        <v>29</v>
      </c>
      <c r="B27" s="42" t="s">
        <v>7</v>
      </c>
      <c r="C27" s="42"/>
      <c r="D27" s="42"/>
      <c r="E27" s="42"/>
      <c r="F27" s="42"/>
      <c r="G27" s="156" t="s">
        <v>30</v>
      </c>
      <c r="H27" s="178">
        <f>H37</f>
        <v>27000</v>
      </c>
      <c r="I27" s="140" t="s">
        <v>393</v>
      </c>
      <c r="J27" s="140" t="s">
        <v>393</v>
      </c>
      <c r="K27" s="179" t="s">
        <v>393</v>
      </c>
      <c r="L27" s="108">
        <f t="shared" ref="L27" si="17">+L28+L32</f>
        <v>27000</v>
      </c>
      <c r="M27" s="363">
        <f t="shared" ref="M27:O27" si="18">+M28+M32</f>
        <v>48205</v>
      </c>
      <c r="N27" s="80">
        <f t="shared" si="18"/>
        <v>0</v>
      </c>
      <c r="O27" s="364">
        <f t="shared" si="18"/>
        <v>48205</v>
      </c>
      <c r="P27" s="256">
        <f t="shared" ref="P27" si="19">+P28+P32</f>
        <v>-21205</v>
      </c>
      <c r="Q27" s="237">
        <f t="shared" ref="Q27" si="20">ROUND(O27/L27*100,2)</f>
        <v>178.54</v>
      </c>
      <c r="R27" s="114"/>
      <c r="S27" s="8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</row>
    <row r="28" spans="1:162" ht="18" hidden="1" x14ac:dyDescent="0.2">
      <c r="A28" s="199" t="s">
        <v>31</v>
      </c>
      <c r="B28" s="42"/>
      <c r="C28" s="42"/>
      <c r="D28" s="42"/>
      <c r="E28" s="42"/>
      <c r="F28" s="42"/>
      <c r="G28" s="156" t="s">
        <v>32</v>
      </c>
      <c r="H28" s="178" t="s">
        <v>393</v>
      </c>
      <c r="I28" s="140" t="s">
        <v>393</v>
      </c>
      <c r="J28" s="140" t="s">
        <v>393</v>
      </c>
      <c r="K28" s="179" t="s">
        <v>393</v>
      </c>
      <c r="L28" s="108">
        <f t="shared" ref="L28:P28" si="21">+L29</f>
        <v>0</v>
      </c>
      <c r="M28" s="363">
        <f t="shared" si="21"/>
        <v>0</v>
      </c>
      <c r="N28" s="30">
        <f t="shared" si="21"/>
        <v>0</v>
      </c>
      <c r="O28" s="364">
        <f t="shared" si="21"/>
        <v>0</v>
      </c>
      <c r="P28" s="256">
        <f t="shared" si="21"/>
        <v>0</v>
      </c>
      <c r="Q28" s="237"/>
      <c r="R28" s="114"/>
      <c r="S28" s="85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</row>
    <row r="29" spans="1:162" ht="18" hidden="1" x14ac:dyDescent="0.2">
      <c r="A29" s="199" t="s">
        <v>33</v>
      </c>
      <c r="B29" s="42"/>
      <c r="C29" s="42"/>
      <c r="D29" s="42"/>
      <c r="E29" s="42"/>
      <c r="F29" s="42"/>
      <c r="G29" s="156" t="s">
        <v>34</v>
      </c>
      <c r="H29" s="178" t="s">
        <v>393</v>
      </c>
      <c r="I29" s="140" t="s">
        <v>393</v>
      </c>
      <c r="J29" s="140" t="s">
        <v>393</v>
      </c>
      <c r="K29" s="179" t="s">
        <v>393</v>
      </c>
      <c r="L29" s="108">
        <f t="shared" ref="L29" si="22">+L30+L31</f>
        <v>0</v>
      </c>
      <c r="M29" s="363">
        <f t="shared" ref="M29:O29" si="23">+M30+M31</f>
        <v>0</v>
      </c>
      <c r="N29" s="30">
        <f t="shared" si="23"/>
        <v>0</v>
      </c>
      <c r="O29" s="364">
        <f t="shared" si="23"/>
        <v>0</v>
      </c>
      <c r="P29" s="256">
        <f t="shared" ref="P29" si="24">+P30+P31</f>
        <v>0</v>
      </c>
      <c r="Q29" s="237"/>
      <c r="R29" s="114"/>
      <c r="S29" s="85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</row>
    <row r="30" spans="1:162" ht="18" hidden="1" x14ac:dyDescent="0.2">
      <c r="A30" s="200"/>
      <c r="B30" s="128" t="s">
        <v>35</v>
      </c>
      <c r="C30" s="128"/>
      <c r="D30" s="128"/>
      <c r="E30" s="128"/>
      <c r="F30" s="128"/>
      <c r="G30" s="158" t="s">
        <v>36</v>
      </c>
      <c r="H30" s="178" t="s">
        <v>393</v>
      </c>
      <c r="I30" s="140" t="s">
        <v>393</v>
      </c>
      <c r="J30" s="140" t="s">
        <v>393</v>
      </c>
      <c r="K30" s="179" t="s">
        <v>393</v>
      </c>
      <c r="L30" s="342">
        <v>0</v>
      </c>
      <c r="M30" s="367">
        <v>0</v>
      </c>
      <c r="N30" s="31">
        <v>0</v>
      </c>
      <c r="O30" s="366">
        <f t="shared" ref="O30:O31" si="25">+M30+N30</f>
        <v>0</v>
      </c>
      <c r="P30" s="257">
        <f t="shared" ref="P30:P31" si="26">L30-O30</f>
        <v>0</v>
      </c>
      <c r="Q30" s="238"/>
      <c r="R30" s="114"/>
      <c r="S30" s="85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</row>
    <row r="31" spans="1:162" ht="18" hidden="1" x14ac:dyDescent="0.2">
      <c r="A31" s="200"/>
      <c r="B31" s="128" t="s">
        <v>7</v>
      </c>
      <c r="C31" s="128"/>
      <c r="D31" s="128"/>
      <c r="E31" s="128"/>
      <c r="F31" s="128"/>
      <c r="G31" s="158" t="s">
        <v>37</v>
      </c>
      <c r="H31" s="178" t="s">
        <v>393</v>
      </c>
      <c r="I31" s="140" t="s">
        <v>393</v>
      </c>
      <c r="J31" s="140" t="s">
        <v>393</v>
      </c>
      <c r="K31" s="179" t="s">
        <v>393</v>
      </c>
      <c r="L31" s="342">
        <v>0</v>
      </c>
      <c r="M31" s="367">
        <v>0</v>
      </c>
      <c r="N31" s="31">
        <v>0</v>
      </c>
      <c r="O31" s="366">
        <f t="shared" si="25"/>
        <v>0</v>
      </c>
      <c r="P31" s="257">
        <f t="shared" si="26"/>
        <v>0</v>
      </c>
      <c r="Q31" s="238"/>
      <c r="R31" s="114"/>
      <c r="S31" s="8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</row>
    <row r="32" spans="1:162" ht="18" hidden="1" x14ac:dyDescent="0.2">
      <c r="A32" s="199" t="s">
        <v>38</v>
      </c>
      <c r="B32" s="42"/>
      <c r="C32" s="42"/>
      <c r="D32" s="42"/>
      <c r="E32" s="42"/>
      <c r="F32" s="42"/>
      <c r="G32" s="160" t="s">
        <v>39</v>
      </c>
      <c r="H32" s="178" t="s">
        <v>393</v>
      </c>
      <c r="I32" s="140" t="s">
        <v>393</v>
      </c>
      <c r="J32" s="140" t="s">
        <v>393</v>
      </c>
      <c r="K32" s="179" t="s">
        <v>393</v>
      </c>
      <c r="L32" s="108">
        <f t="shared" ref="L32:P32" si="27">+L33</f>
        <v>27000</v>
      </c>
      <c r="M32" s="363">
        <f t="shared" si="27"/>
        <v>48205</v>
      </c>
      <c r="N32" s="30">
        <f t="shared" si="27"/>
        <v>0</v>
      </c>
      <c r="O32" s="364">
        <f t="shared" si="27"/>
        <v>48205</v>
      </c>
      <c r="P32" s="256">
        <f t="shared" si="27"/>
        <v>-21205</v>
      </c>
      <c r="Q32" s="237">
        <f t="shared" ref="Q32:Q33" si="28">ROUND(O32/L32*100,2)</f>
        <v>178.54</v>
      </c>
      <c r="R32" s="114"/>
      <c r="S32" s="85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</row>
    <row r="33" spans="1:162" ht="18" hidden="1" x14ac:dyDescent="0.2">
      <c r="A33" s="199" t="s">
        <v>40</v>
      </c>
      <c r="B33" s="42"/>
      <c r="C33" s="42"/>
      <c r="D33" s="42"/>
      <c r="E33" s="42"/>
      <c r="F33" s="42"/>
      <c r="G33" s="160" t="s">
        <v>41</v>
      </c>
      <c r="H33" s="178" t="s">
        <v>393</v>
      </c>
      <c r="I33" s="140" t="s">
        <v>393</v>
      </c>
      <c r="J33" s="140" t="s">
        <v>393</v>
      </c>
      <c r="K33" s="179" t="s">
        <v>393</v>
      </c>
      <c r="L33" s="108">
        <f>+L34+L37+L35+L36</f>
        <v>27000</v>
      </c>
      <c r="M33" s="363">
        <f>+M34+M37+M35+M36</f>
        <v>48205</v>
      </c>
      <c r="N33" s="30">
        <f t="shared" ref="N33:O33" si="29">+N34+N37+N35+N36</f>
        <v>0</v>
      </c>
      <c r="O33" s="364">
        <f t="shared" si="29"/>
        <v>48205</v>
      </c>
      <c r="P33" s="256">
        <f>+P34+P37+P35+P36</f>
        <v>-21205</v>
      </c>
      <c r="Q33" s="237">
        <f t="shared" si="28"/>
        <v>178.54</v>
      </c>
      <c r="R33" s="114"/>
      <c r="S33" s="8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</row>
    <row r="34" spans="1:162" ht="18" hidden="1" x14ac:dyDescent="0.2">
      <c r="A34" s="200"/>
      <c r="B34" s="128">
        <v>12</v>
      </c>
      <c r="C34" s="128"/>
      <c r="D34" s="128"/>
      <c r="E34" s="128"/>
      <c r="F34" s="128"/>
      <c r="G34" s="161" t="s">
        <v>42</v>
      </c>
      <c r="H34" s="178" t="s">
        <v>393</v>
      </c>
      <c r="I34" s="140" t="s">
        <v>393</v>
      </c>
      <c r="J34" s="140" t="s">
        <v>393</v>
      </c>
      <c r="K34" s="179" t="s">
        <v>393</v>
      </c>
      <c r="L34" s="342">
        <v>0</v>
      </c>
      <c r="M34" s="367">
        <v>0</v>
      </c>
      <c r="N34" s="31">
        <v>0</v>
      </c>
      <c r="O34" s="366">
        <f t="shared" ref="O34:O37" si="30">+M34+N34</f>
        <v>0</v>
      </c>
      <c r="P34" s="257">
        <f t="shared" ref="P34:P37" si="31">L34-O34</f>
        <v>0</v>
      </c>
      <c r="Q34" s="238"/>
      <c r="R34" s="114"/>
      <c r="S34" s="8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</row>
    <row r="35" spans="1:162" ht="18" hidden="1" x14ac:dyDescent="0.2">
      <c r="A35" s="200"/>
      <c r="B35" s="128">
        <v>24</v>
      </c>
      <c r="C35" s="128"/>
      <c r="D35" s="128"/>
      <c r="E35" s="128"/>
      <c r="F35" s="128"/>
      <c r="G35" s="161" t="s">
        <v>43</v>
      </c>
      <c r="H35" s="178" t="s">
        <v>393</v>
      </c>
      <c r="I35" s="140" t="s">
        <v>393</v>
      </c>
      <c r="J35" s="140" t="s">
        <v>393</v>
      </c>
      <c r="K35" s="179" t="s">
        <v>393</v>
      </c>
      <c r="L35" s="342">
        <v>0</v>
      </c>
      <c r="M35" s="367">
        <v>63</v>
      </c>
      <c r="N35" s="31">
        <v>0</v>
      </c>
      <c r="O35" s="366">
        <f t="shared" si="30"/>
        <v>63</v>
      </c>
      <c r="P35" s="257">
        <f t="shared" si="31"/>
        <v>-63</v>
      </c>
      <c r="Q35" s="238"/>
      <c r="R35" s="114"/>
      <c r="S35" s="85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</row>
    <row r="36" spans="1:162" ht="18" hidden="1" x14ac:dyDescent="0.2">
      <c r="A36" s="200"/>
      <c r="B36" s="128">
        <v>32</v>
      </c>
      <c r="C36" s="128"/>
      <c r="D36" s="128"/>
      <c r="E36" s="128"/>
      <c r="F36" s="128"/>
      <c r="G36" s="161" t="s">
        <v>44</v>
      </c>
      <c r="H36" s="178" t="s">
        <v>393</v>
      </c>
      <c r="I36" s="140" t="s">
        <v>393</v>
      </c>
      <c r="J36" s="140" t="s">
        <v>393</v>
      </c>
      <c r="K36" s="179" t="s">
        <v>393</v>
      </c>
      <c r="L36" s="342">
        <v>0</v>
      </c>
      <c r="M36" s="367">
        <v>0</v>
      </c>
      <c r="N36" s="31">
        <v>0</v>
      </c>
      <c r="O36" s="366">
        <f t="shared" si="30"/>
        <v>0</v>
      </c>
      <c r="P36" s="257">
        <f t="shared" si="31"/>
        <v>0</v>
      </c>
      <c r="Q36" s="238"/>
      <c r="R36" s="114"/>
      <c r="S36" s="85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</row>
    <row r="37" spans="1:162" ht="18" hidden="1" x14ac:dyDescent="0.2">
      <c r="A37" s="200"/>
      <c r="B37" s="128" t="s">
        <v>45</v>
      </c>
      <c r="C37" s="128"/>
      <c r="D37" s="128"/>
      <c r="E37" s="128"/>
      <c r="F37" s="128"/>
      <c r="G37" s="161" t="s">
        <v>46</v>
      </c>
      <c r="H37" s="178">
        <v>27000</v>
      </c>
      <c r="I37" s="140" t="s">
        <v>393</v>
      </c>
      <c r="J37" s="140" t="s">
        <v>393</v>
      </c>
      <c r="K37" s="179" t="s">
        <v>393</v>
      </c>
      <c r="L37" s="342">
        <v>27000</v>
      </c>
      <c r="M37" s="367">
        <v>48142</v>
      </c>
      <c r="N37" s="31"/>
      <c r="O37" s="366">
        <f t="shared" si="30"/>
        <v>48142</v>
      </c>
      <c r="P37" s="257">
        <f t="shared" si="31"/>
        <v>-21142</v>
      </c>
      <c r="Q37" s="238">
        <f>ROUND(O37/L37*100,2)</f>
        <v>178.3</v>
      </c>
      <c r="R37" s="114"/>
      <c r="S37" s="85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</row>
    <row r="38" spans="1:162" ht="33" hidden="1" x14ac:dyDescent="0.2">
      <c r="A38" s="199" t="s">
        <v>47</v>
      </c>
      <c r="B38" s="42"/>
      <c r="C38" s="42"/>
      <c r="D38" s="42"/>
      <c r="E38" s="42"/>
      <c r="F38" s="42"/>
      <c r="G38" s="160" t="s">
        <v>48</v>
      </c>
      <c r="H38" s="178" t="s">
        <v>393</v>
      </c>
      <c r="I38" s="140" t="s">
        <v>393</v>
      </c>
      <c r="J38" s="140" t="s">
        <v>393</v>
      </c>
      <c r="K38" s="179" t="s">
        <v>393</v>
      </c>
      <c r="L38" s="108">
        <f t="shared" ref="L38:P38" si="32">+L39</f>
        <v>0</v>
      </c>
      <c r="M38" s="363">
        <f t="shared" si="32"/>
        <v>0</v>
      </c>
      <c r="N38" s="30">
        <f t="shared" si="32"/>
        <v>0</v>
      </c>
      <c r="O38" s="364">
        <f t="shared" si="32"/>
        <v>0</v>
      </c>
      <c r="P38" s="256">
        <f t="shared" si="32"/>
        <v>0</v>
      </c>
      <c r="Q38" s="237"/>
      <c r="R38" s="114"/>
      <c r="S38" s="8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</row>
    <row r="39" spans="1:162" ht="18" hidden="1" x14ac:dyDescent="0.2">
      <c r="A39" s="200"/>
      <c r="B39" s="128" t="s">
        <v>35</v>
      </c>
      <c r="C39" s="128"/>
      <c r="D39" s="128"/>
      <c r="E39" s="128"/>
      <c r="F39" s="128"/>
      <c r="G39" s="161" t="s">
        <v>49</v>
      </c>
      <c r="H39" s="178" t="s">
        <v>393</v>
      </c>
      <c r="I39" s="140" t="s">
        <v>393</v>
      </c>
      <c r="J39" s="140" t="s">
        <v>393</v>
      </c>
      <c r="K39" s="179" t="s">
        <v>393</v>
      </c>
      <c r="L39" s="342">
        <v>0</v>
      </c>
      <c r="M39" s="367">
        <v>0</v>
      </c>
      <c r="N39" s="31">
        <v>0</v>
      </c>
      <c r="O39" s="366">
        <f t="shared" ref="O39:O44" si="33">+M39+N39</f>
        <v>0</v>
      </c>
      <c r="P39" s="257">
        <f t="shared" ref="P39:P44" si="34">L39-O39</f>
        <v>0</v>
      </c>
      <c r="Q39" s="238"/>
      <c r="R39" s="114"/>
      <c r="S39" s="8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</row>
    <row r="40" spans="1:162" ht="18" hidden="1" x14ac:dyDescent="0.2">
      <c r="A40" s="200">
        <v>4104</v>
      </c>
      <c r="B40" s="128"/>
      <c r="C40" s="128"/>
      <c r="D40" s="128"/>
      <c r="E40" s="128"/>
      <c r="F40" s="128"/>
      <c r="G40" s="161" t="s">
        <v>50</v>
      </c>
      <c r="H40" s="178" t="s">
        <v>393</v>
      </c>
      <c r="I40" s="140" t="s">
        <v>393</v>
      </c>
      <c r="J40" s="140" t="s">
        <v>393</v>
      </c>
      <c r="K40" s="179" t="s">
        <v>393</v>
      </c>
      <c r="L40" s="342">
        <v>0</v>
      </c>
      <c r="M40" s="367">
        <v>0</v>
      </c>
      <c r="N40" s="31">
        <v>0</v>
      </c>
      <c r="O40" s="366">
        <f t="shared" si="33"/>
        <v>0</v>
      </c>
      <c r="P40" s="257">
        <f t="shared" si="34"/>
        <v>0</v>
      </c>
      <c r="Q40" s="238"/>
      <c r="R40" s="114"/>
      <c r="S40" s="85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</row>
    <row r="41" spans="1:162" ht="18" hidden="1" x14ac:dyDescent="0.2">
      <c r="A41" s="200"/>
      <c r="B41" s="128"/>
      <c r="C41" s="128"/>
      <c r="D41" s="128"/>
      <c r="E41" s="128"/>
      <c r="F41" s="128"/>
      <c r="G41" s="161" t="s">
        <v>51</v>
      </c>
      <c r="H41" s="178" t="s">
        <v>393</v>
      </c>
      <c r="I41" s="140" t="s">
        <v>393</v>
      </c>
      <c r="J41" s="140" t="s">
        <v>393</v>
      </c>
      <c r="K41" s="179" t="s">
        <v>393</v>
      </c>
      <c r="L41" s="342">
        <v>0</v>
      </c>
      <c r="M41" s="367">
        <v>0</v>
      </c>
      <c r="N41" s="31">
        <v>0</v>
      </c>
      <c r="O41" s="366">
        <f t="shared" si="33"/>
        <v>0</v>
      </c>
      <c r="P41" s="257">
        <f t="shared" si="34"/>
        <v>0</v>
      </c>
      <c r="Q41" s="238"/>
      <c r="R41" s="114"/>
      <c r="S41" s="85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</row>
    <row r="42" spans="1:162" ht="18" hidden="1" x14ac:dyDescent="0.2">
      <c r="A42" s="200">
        <v>4204</v>
      </c>
      <c r="B42" s="128"/>
      <c r="C42" s="128"/>
      <c r="D42" s="128"/>
      <c r="E42" s="128"/>
      <c r="F42" s="128"/>
      <c r="G42" s="161" t="s">
        <v>52</v>
      </c>
      <c r="H42" s="178" t="s">
        <v>393</v>
      </c>
      <c r="I42" s="140" t="s">
        <v>393</v>
      </c>
      <c r="J42" s="140" t="s">
        <v>393</v>
      </c>
      <c r="K42" s="179" t="s">
        <v>393</v>
      </c>
      <c r="L42" s="342">
        <v>0</v>
      </c>
      <c r="M42" s="367">
        <v>0</v>
      </c>
      <c r="N42" s="31">
        <v>0</v>
      </c>
      <c r="O42" s="366">
        <f t="shared" si="33"/>
        <v>0</v>
      </c>
      <c r="P42" s="257">
        <f t="shared" si="34"/>
        <v>0</v>
      </c>
      <c r="Q42" s="238"/>
      <c r="R42" s="114"/>
      <c r="S42" s="85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</row>
    <row r="43" spans="1:162" ht="18" hidden="1" x14ac:dyDescent="0.2">
      <c r="A43" s="200"/>
      <c r="B43" s="128"/>
      <c r="C43" s="128"/>
      <c r="D43" s="128"/>
      <c r="E43" s="128"/>
      <c r="F43" s="128"/>
      <c r="G43" s="161" t="s">
        <v>53</v>
      </c>
      <c r="H43" s="178" t="s">
        <v>393</v>
      </c>
      <c r="I43" s="140" t="s">
        <v>393</v>
      </c>
      <c r="J43" s="140" t="s">
        <v>393</v>
      </c>
      <c r="K43" s="179" t="s">
        <v>393</v>
      </c>
      <c r="L43" s="342">
        <v>0</v>
      </c>
      <c r="M43" s="367">
        <v>0</v>
      </c>
      <c r="N43" s="31">
        <v>0</v>
      </c>
      <c r="O43" s="366">
        <f t="shared" si="33"/>
        <v>0</v>
      </c>
      <c r="P43" s="257">
        <f t="shared" si="34"/>
        <v>0</v>
      </c>
      <c r="Q43" s="238"/>
      <c r="R43" s="114"/>
      <c r="S43" s="85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</row>
    <row r="44" spans="1:162" ht="18" hidden="1" x14ac:dyDescent="0.2">
      <c r="A44" s="200"/>
      <c r="B44" s="128">
        <v>25</v>
      </c>
      <c r="C44" s="128"/>
      <c r="D44" s="128"/>
      <c r="E44" s="128"/>
      <c r="F44" s="128"/>
      <c r="G44" s="161" t="s">
        <v>54</v>
      </c>
      <c r="H44" s="178" t="s">
        <v>393</v>
      </c>
      <c r="I44" s="140" t="s">
        <v>393</v>
      </c>
      <c r="J44" s="140" t="s">
        <v>393</v>
      </c>
      <c r="K44" s="179" t="s">
        <v>393</v>
      </c>
      <c r="L44" s="342">
        <v>0</v>
      </c>
      <c r="M44" s="367">
        <v>0</v>
      </c>
      <c r="N44" s="31">
        <v>0</v>
      </c>
      <c r="O44" s="366">
        <f t="shared" si="33"/>
        <v>0</v>
      </c>
      <c r="P44" s="257">
        <f t="shared" si="34"/>
        <v>0</v>
      </c>
      <c r="Q44" s="238"/>
      <c r="R44" s="114"/>
      <c r="S44" s="85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</row>
    <row r="45" spans="1:162" s="1" customFormat="1" ht="18" hidden="1" x14ac:dyDescent="0.25">
      <c r="A45" s="199">
        <v>4504</v>
      </c>
      <c r="B45" s="42"/>
      <c r="C45" s="42"/>
      <c r="D45" s="42"/>
      <c r="E45" s="42"/>
      <c r="F45" s="42"/>
      <c r="G45" s="160" t="s">
        <v>55</v>
      </c>
      <c r="H45" s="178" t="s">
        <v>393</v>
      </c>
      <c r="I45" s="140" t="s">
        <v>393</v>
      </c>
      <c r="J45" s="140" t="s">
        <v>393</v>
      </c>
      <c r="K45" s="179" t="s">
        <v>393</v>
      </c>
      <c r="L45" s="108">
        <f>+L46+L47</f>
        <v>0</v>
      </c>
      <c r="M45" s="363">
        <f>+M46+M47</f>
        <v>0</v>
      </c>
      <c r="N45" s="30">
        <f>+N46+N47</f>
        <v>0</v>
      </c>
      <c r="O45" s="364">
        <f>O46+O47</f>
        <v>0</v>
      </c>
      <c r="P45" s="256">
        <f>+P46+P47</f>
        <v>0</v>
      </c>
      <c r="Q45" s="237"/>
      <c r="R45" s="115"/>
      <c r="S45" s="86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</row>
    <row r="46" spans="1:162" ht="18" hidden="1" x14ac:dyDescent="0.2">
      <c r="A46" s="200"/>
      <c r="B46" s="129" t="s">
        <v>56</v>
      </c>
      <c r="C46" s="128"/>
      <c r="D46" s="128"/>
      <c r="E46" s="128"/>
      <c r="F46" s="128"/>
      <c r="G46" s="161" t="s">
        <v>57</v>
      </c>
      <c r="H46" s="178" t="s">
        <v>393</v>
      </c>
      <c r="I46" s="140" t="s">
        <v>393</v>
      </c>
      <c r="J46" s="140" t="s">
        <v>393</v>
      </c>
      <c r="K46" s="179" t="s">
        <v>393</v>
      </c>
      <c r="L46" s="342">
        <v>0</v>
      </c>
      <c r="M46" s="367">
        <v>0</v>
      </c>
      <c r="N46" s="31">
        <v>0</v>
      </c>
      <c r="O46" s="366">
        <f t="shared" ref="O46:O47" si="35">+M46+N46</f>
        <v>0</v>
      </c>
      <c r="P46" s="257">
        <f t="shared" ref="P46:P47" si="36">L46-O46</f>
        <v>0</v>
      </c>
      <c r="Q46" s="238"/>
      <c r="R46" s="114"/>
      <c r="S46" s="85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</row>
    <row r="47" spans="1:162" ht="18" hidden="1" x14ac:dyDescent="0.2">
      <c r="A47" s="200"/>
      <c r="B47" s="129" t="s">
        <v>58</v>
      </c>
      <c r="C47" s="128"/>
      <c r="D47" s="128"/>
      <c r="E47" s="128"/>
      <c r="F47" s="128"/>
      <c r="G47" s="161" t="s">
        <v>59</v>
      </c>
      <c r="H47" s="178" t="s">
        <v>393</v>
      </c>
      <c r="I47" s="140" t="s">
        <v>393</v>
      </c>
      <c r="J47" s="140" t="s">
        <v>393</v>
      </c>
      <c r="K47" s="179" t="s">
        <v>393</v>
      </c>
      <c r="L47" s="342">
        <v>0</v>
      </c>
      <c r="M47" s="367">
        <v>0</v>
      </c>
      <c r="N47" s="31">
        <v>0</v>
      </c>
      <c r="O47" s="366">
        <f t="shared" si="35"/>
        <v>0</v>
      </c>
      <c r="P47" s="257">
        <f t="shared" si="36"/>
        <v>0</v>
      </c>
      <c r="Q47" s="238"/>
      <c r="R47" s="114"/>
      <c r="S47" s="85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</row>
    <row r="48" spans="1:162" ht="18" hidden="1" x14ac:dyDescent="0.2">
      <c r="A48" s="201" t="s">
        <v>60</v>
      </c>
      <c r="B48" s="130" t="s">
        <v>20</v>
      </c>
      <c r="C48" s="130"/>
      <c r="D48" s="130"/>
      <c r="E48" s="130"/>
      <c r="F48" s="130"/>
      <c r="G48" s="162" t="s">
        <v>61</v>
      </c>
      <c r="H48" s="176" t="s">
        <v>393</v>
      </c>
      <c r="I48" s="139" t="s">
        <v>393</v>
      </c>
      <c r="J48" s="139" t="s">
        <v>393</v>
      </c>
      <c r="K48" s="177" t="s">
        <v>393</v>
      </c>
      <c r="L48" s="344">
        <f>+L16+L21+L30+L37+L39</f>
        <v>6388000</v>
      </c>
      <c r="M48" s="369">
        <f>+M16+M21+M30+M37+M39</f>
        <v>7127470</v>
      </c>
      <c r="N48" s="122">
        <f>+N16+N21+N30+N37+N39</f>
        <v>0</v>
      </c>
      <c r="O48" s="370">
        <f>+O16+O21+O30+O37+O39</f>
        <v>7127470</v>
      </c>
      <c r="P48" s="258">
        <f>+P16+P21+P30+P37+P39</f>
        <v>-739470</v>
      </c>
      <c r="Q48" s="239">
        <f t="shared" ref="Q48:Q49" si="37">ROUND(O48/L48*100,2)</f>
        <v>111.58</v>
      </c>
      <c r="R48" s="114"/>
      <c r="S48" s="85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</row>
    <row r="49" spans="1:162" ht="18" hidden="1" x14ac:dyDescent="0.2">
      <c r="A49" s="201"/>
      <c r="B49" s="130" t="s">
        <v>18</v>
      </c>
      <c r="C49" s="130"/>
      <c r="D49" s="130"/>
      <c r="E49" s="130"/>
      <c r="F49" s="130"/>
      <c r="G49" s="162" t="s">
        <v>62</v>
      </c>
      <c r="H49" s="176" t="s">
        <v>393</v>
      </c>
      <c r="I49" s="139" t="s">
        <v>393</v>
      </c>
      <c r="J49" s="139" t="s">
        <v>393</v>
      </c>
      <c r="K49" s="177" t="s">
        <v>393</v>
      </c>
      <c r="L49" s="344">
        <f>+L17+L31+L34</f>
        <v>1478000</v>
      </c>
      <c r="M49" s="369">
        <f>+M17+M31+M34</f>
        <v>1559799</v>
      </c>
      <c r="N49" s="122">
        <f>+N17+N31+N34</f>
        <v>0</v>
      </c>
      <c r="O49" s="370">
        <f>+O17+O31+O34</f>
        <v>1559799</v>
      </c>
      <c r="P49" s="258">
        <f>+P17+P31+P34</f>
        <v>-81799</v>
      </c>
      <c r="Q49" s="239">
        <f t="shared" si="37"/>
        <v>105.53</v>
      </c>
      <c r="R49" s="114"/>
      <c r="S49" s="85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</row>
    <row r="50" spans="1:162" ht="18" hidden="1" x14ac:dyDescent="0.2">
      <c r="A50" s="200"/>
      <c r="B50" s="127" t="s">
        <v>63</v>
      </c>
      <c r="C50" s="42"/>
      <c r="D50" s="42"/>
      <c r="E50" s="42"/>
      <c r="F50" s="42"/>
      <c r="G50" s="163" t="s">
        <v>64</v>
      </c>
      <c r="H50" s="178" t="s">
        <v>393</v>
      </c>
      <c r="I50" s="140" t="s">
        <v>393</v>
      </c>
      <c r="J50" s="140" t="s">
        <v>393</v>
      </c>
      <c r="K50" s="179" t="s">
        <v>393</v>
      </c>
      <c r="L50" s="341">
        <v>0</v>
      </c>
      <c r="M50" s="365">
        <v>0</v>
      </c>
      <c r="N50" s="46">
        <v>0</v>
      </c>
      <c r="O50" s="366">
        <f t="shared" ref="O50:O51" si="38">+O51</f>
        <v>0</v>
      </c>
      <c r="P50" s="257">
        <f t="shared" ref="P50:P51" si="39">+P51</f>
        <v>0</v>
      </c>
      <c r="Q50" s="238"/>
      <c r="R50" s="114"/>
      <c r="S50" s="85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</row>
    <row r="51" spans="1:162" ht="18" hidden="1" x14ac:dyDescent="0.2">
      <c r="A51" s="200"/>
      <c r="B51" s="128"/>
      <c r="C51" s="128"/>
      <c r="D51" s="128"/>
      <c r="E51" s="128"/>
      <c r="F51" s="128"/>
      <c r="G51" s="163" t="s">
        <v>8</v>
      </c>
      <c r="H51" s="178" t="s">
        <v>393</v>
      </c>
      <c r="I51" s="140" t="s">
        <v>393</v>
      </c>
      <c r="J51" s="140" t="s">
        <v>393</v>
      </c>
      <c r="K51" s="179" t="s">
        <v>393</v>
      </c>
      <c r="L51" s="341">
        <v>0</v>
      </c>
      <c r="M51" s="365">
        <v>0</v>
      </c>
      <c r="N51" s="46">
        <v>0</v>
      </c>
      <c r="O51" s="366">
        <f t="shared" si="38"/>
        <v>0</v>
      </c>
      <c r="P51" s="257">
        <f t="shared" si="39"/>
        <v>0</v>
      </c>
      <c r="Q51" s="238"/>
      <c r="R51" s="114"/>
      <c r="S51" s="85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</row>
    <row r="52" spans="1:162" ht="33" hidden="1" x14ac:dyDescent="0.2">
      <c r="A52" s="199">
        <v>4808</v>
      </c>
      <c r="B52" s="128"/>
      <c r="C52" s="128"/>
      <c r="D52" s="128"/>
      <c r="E52" s="128"/>
      <c r="F52" s="128"/>
      <c r="G52" s="160" t="s">
        <v>65</v>
      </c>
      <c r="H52" s="178" t="s">
        <v>393</v>
      </c>
      <c r="I52" s="140" t="s">
        <v>393</v>
      </c>
      <c r="J52" s="140" t="s">
        <v>393</v>
      </c>
      <c r="K52" s="179" t="s">
        <v>393</v>
      </c>
      <c r="L52" s="341">
        <v>0</v>
      </c>
      <c r="M52" s="365">
        <v>0</v>
      </c>
      <c r="N52" s="46">
        <v>0</v>
      </c>
      <c r="O52" s="366">
        <f t="shared" ref="O52" si="40">+M52+N52</f>
        <v>0</v>
      </c>
      <c r="P52" s="257">
        <f t="shared" ref="P52" si="41">L52-O52</f>
        <v>0</v>
      </c>
      <c r="Q52" s="238"/>
      <c r="R52" s="114"/>
      <c r="S52" s="85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</row>
    <row r="53" spans="1:162" ht="18" hidden="1" x14ac:dyDescent="0.2">
      <c r="A53" s="200"/>
      <c r="B53" s="128">
        <v>15</v>
      </c>
      <c r="C53" s="128"/>
      <c r="D53" s="128"/>
      <c r="E53" s="128"/>
      <c r="F53" s="128"/>
      <c r="G53" s="164" t="s">
        <v>66</v>
      </c>
      <c r="H53" s="178" t="s">
        <v>393</v>
      </c>
      <c r="I53" s="140" t="s">
        <v>393</v>
      </c>
      <c r="J53" s="140" t="s">
        <v>393</v>
      </c>
      <c r="K53" s="179" t="s">
        <v>393</v>
      </c>
      <c r="L53" s="341">
        <v>0</v>
      </c>
      <c r="M53" s="365">
        <v>0</v>
      </c>
      <c r="N53" s="46">
        <v>0</v>
      </c>
      <c r="O53" s="366">
        <f t="shared" ref="O53" si="42">+M53+N53</f>
        <v>0</v>
      </c>
      <c r="P53" s="257">
        <f t="shared" ref="P53" si="43">L53-O53</f>
        <v>0</v>
      </c>
      <c r="Q53" s="238"/>
      <c r="R53" s="114"/>
      <c r="S53" s="85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</row>
    <row r="54" spans="1:162" ht="9" customHeight="1" x14ac:dyDescent="0.2">
      <c r="A54" s="202"/>
      <c r="B54" s="150"/>
      <c r="C54" s="150"/>
      <c r="D54" s="150"/>
      <c r="E54" s="150"/>
      <c r="F54" s="150"/>
      <c r="G54" s="165"/>
      <c r="H54" s="180"/>
      <c r="I54" s="149"/>
      <c r="J54" s="149"/>
      <c r="K54" s="181"/>
      <c r="L54" s="345"/>
      <c r="M54" s="371"/>
      <c r="N54" s="149"/>
      <c r="O54" s="372"/>
      <c r="P54" s="259"/>
      <c r="Q54" s="240"/>
      <c r="R54" s="114"/>
      <c r="S54" s="85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</row>
    <row r="55" spans="1:162" ht="18" x14ac:dyDescent="0.2">
      <c r="A55" s="432" t="s">
        <v>67</v>
      </c>
      <c r="B55" s="433"/>
      <c r="C55" s="433"/>
      <c r="D55" s="433"/>
      <c r="E55" s="433"/>
      <c r="F55" s="433"/>
      <c r="G55" s="155" t="s">
        <v>68</v>
      </c>
      <c r="H55" s="182">
        <f t="shared" ref="H55:J55" si="44">+H56+H67+H69</f>
        <v>22325000</v>
      </c>
      <c r="I55" s="151">
        <f t="shared" si="44"/>
        <v>20692974</v>
      </c>
      <c r="J55" s="151">
        <f t="shared" si="44"/>
        <v>1491404</v>
      </c>
      <c r="K55" s="183">
        <f>ROUND(I55/H55*100,2)</f>
        <v>92.69</v>
      </c>
      <c r="L55" s="346">
        <f>+L56+L67+L69</f>
        <v>5307920</v>
      </c>
      <c r="M55" s="373">
        <f>+M56+M67+M69</f>
        <v>2169595</v>
      </c>
      <c r="N55" s="123">
        <f t="shared" ref="N55:O55" si="45">+N56+N67+N69</f>
        <v>2871629</v>
      </c>
      <c r="O55" s="374">
        <f t="shared" si="45"/>
        <v>5041224</v>
      </c>
      <c r="P55" s="260">
        <f>L55-O55</f>
        <v>266696</v>
      </c>
      <c r="Q55" s="241">
        <f t="shared" ref="Q55" si="46">ROUND(O55/L55*100,2)</f>
        <v>94.98</v>
      </c>
      <c r="R55" s="114"/>
      <c r="S55" s="87" t="b">
        <f>O55-R55=O494</f>
        <v>0</v>
      </c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</row>
    <row r="56" spans="1:162" ht="18" x14ac:dyDescent="0.2">
      <c r="A56" s="199"/>
      <c r="B56" s="42"/>
      <c r="C56" s="42"/>
      <c r="D56" s="127" t="s">
        <v>56</v>
      </c>
      <c r="E56" s="42"/>
      <c r="F56" s="42"/>
      <c r="G56" s="160" t="s">
        <v>153</v>
      </c>
      <c r="H56" s="184">
        <f t="shared" ref="H56:J56" si="47">+H57+H58+H59+H60+H61+H62+H63+H64+H65+H66</f>
        <v>22325000</v>
      </c>
      <c r="I56" s="33">
        <f t="shared" si="47"/>
        <v>20723596</v>
      </c>
      <c r="J56" s="33">
        <f t="shared" si="47"/>
        <v>1491404</v>
      </c>
      <c r="K56" s="192">
        <f t="shared" ref="K56:K99" si="48">ROUND(I56/H56*100,2)</f>
        <v>92.83</v>
      </c>
      <c r="L56" s="73">
        <f>+L57+L58+L59+L60+L61+L62+L63+L64+L65+L66</f>
        <v>5307920</v>
      </c>
      <c r="M56" s="48">
        <f>+M57+M58+M59+M60+M61+M62+M63+M64+M65+M66</f>
        <v>2174574</v>
      </c>
      <c r="N56" s="33">
        <f t="shared" ref="N56:O56" si="49">+N57+N58+N59+N60+N61+N62+N63+N64+N65+N66</f>
        <v>2872799</v>
      </c>
      <c r="O56" s="375">
        <f t="shared" si="49"/>
        <v>5047373</v>
      </c>
      <c r="P56" s="261">
        <f t="shared" ref="P56:P68" si="50">L56-O56</f>
        <v>260547</v>
      </c>
      <c r="Q56" s="237">
        <f t="shared" ref="Q56:Q89" si="51">ROUND(O56/L56*100,2)</f>
        <v>95.09</v>
      </c>
      <c r="R56" s="114"/>
      <c r="S56" s="87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</row>
    <row r="57" spans="1:162" ht="18" x14ac:dyDescent="0.2">
      <c r="A57" s="199"/>
      <c r="B57" s="42"/>
      <c r="C57" s="42"/>
      <c r="D57" s="127" t="s">
        <v>69</v>
      </c>
      <c r="E57" s="42"/>
      <c r="F57" s="42"/>
      <c r="G57" s="160" t="s">
        <v>273</v>
      </c>
      <c r="H57" s="184">
        <f t="shared" ref="H57:J58" si="52">+H72+H454</f>
        <v>3132000</v>
      </c>
      <c r="I57" s="33">
        <f t="shared" si="52"/>
        <v>3129450</v>
      </c>
      <c r="J57" s="33">
        <f t="shared" si="52"/>
        <v>2550</v>
      </c>
      <c r="K57" s="192">
        <f t="shared" si="48"/>
        <v>99.92</v>
      </c>
      <c r="L57" s="73">
        <f t="shared" ref="L57" si="53">+L72+L454</f>
        <v>660260</v>
      </c>
      <c r="M57" s="48">
        <f t="shared" ref="M57:O58" si="54">+M72+M454</f>
        <v>239783</v>
      </c>
      <c r="N57" s="33">
        <f t="shared" si="54"/>
        <v>271671</v>
      </c>
      <c r="O57" s="375">
        <f t="shared" si="54"/>
        <v>511454</v>
      </c>
      <c r="P57" s="261">
        <f t="shared" si="50"/>
        <v>148806</v>
      </c>
      <c r="Q57" s="237">
        <f t="shared" si="51"/>
        <v>77.459999999999994</v>
      </c>
      <c r="R57" s="114"/>
      <c r="S57" s="87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</row>
    <row r="58" spans="1:162" ht="18" x14ac:dyDescent="0.2">
      <c r="A58" s="199"/>
      <c r="B58" s="42"/>
      <c r="C58" s="42"/>
      <c r="D58" s="127" t="s">
        <v>71</v>
      </c>
      <c r="E58" s="42"/>
      <c r="F58" s="42"/>
      <c r="G58" s="160" t="s">
        <v>274</v>
      </c>
      <c r="H58" s="184">
        <f t="shared" si="52"/>
        <v>814000</v>
      </c>
      <c r="I58" s="33">
        <f t="shared" si="52"/>
        <v>182891</v>
      </c>
      <c r="J58" s="33">
        <f t="shared" si="52"/>
        <v>621109</v>
      </c>
      <c r="K58" s="192">
        <f t="shared" si="48"/>
        <v>22.47</v>
      </c>
      <c r="L58" s="73">
        <f t="shared" ref="L58" si="55">+L73+L455</f>
        <v>138400</v>
      </c>
      <c r="M58" s="48">
        <f t="shared" si="54"/>
        <v>52277</v>
      </c>
      <c r="N58" s="33">
        <f t="shared" si="54"/>
        <v>70433</v>
      </c>
      <c r="O58" s="375">
        <f t="shared" si="54"/>
        <v>122710</v>
      </c>
      <c r="P58" s="261">
        <f t="shared" si="50"/>
        <v>15690</v>
      </c>
      <c r="Q58" s="237">
        <f t="shared" si="51"/>
        <v>88.66</v>
      </c>
      <c r="R58" s="114"/>
      <c r="S58" s="87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</row>
    <row r="59" spans="1:162" ht="18" x14ac:dyDescent="0.2">
      <c r="A59" s="199"/>
      <c r="B59" s="42"/>
      <c r="C59" s="42"/>
      <c r="D59" s="127" t="s">
        <v>73</v>
      </c>
      <c r="E59" s="42"/>
      <c r="F59" s="42"/>
      <c r="G59" s="160" t="s">
        <v>394</v>
      </c>
      <c r="H59" s="184">
        <f t="shared" ref="H59:J59" si="56">+H74</f>
        <v>0</v>
      </c>
      <c r="I59" s="33">
        <f t="shared" si="56"/>
        <v>0</v>
      </c>
      <c r="J59" s="33">
        <f t="shared" si="56"/>
        <v>0</v>
      </c>
      <c r="K59" s="192"/>
      <c r="L59" s="73">
        <f t="shared" ref="L59:M61" si="57">+L74</f>
        <v>0</v>
      </c>
      <c r="M59" s="48">
        <f t="shared" si="57"/>
        <v>0</v>
      </c>
      <c r="N59" s="33">
        <f t="shared" ref="N59:O61" si="58">+N74</f>
        <v>0</v>
      </c>
      <c r="O59" s="375">
        <f t="shared" si="58"/>
        <v>0</v>
      </c>
      <c r="P59" s="261">
        <f t="shared" si="50"/>
        <v>0</v>
      </c>
      <c r="Q59" s="237"/>
      <c r="R59" s="114"/>
      <c r="S59" s="87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</row>
    <row r="60" spans="1:162" ht="18" x14ac:dyDescent="0.2">
      <c r="A60" s="199"/>
      <c r="B60" s="42"/>
      <c r="C60" s="42"/>
      <c r="D60" s="127" t="s">
        <v>75</v>
      </c>
      <c r="E60" s="42"/>
      <c r="F60" s="42"/>
      <c r="G60" s="160" t="s">
        <v>356</v>
      </c>
      <c r="H60" s="184">
        <f t="shared" ref="H60:J60" si="59">+H75</f>
        <v>70000</v>
      </c>
      <c r="I60" s="33">
        <f t="shared" si="59"/>
        <v>0</v>
      </c>
      <c r="J60" s="33">
        <f t="shared" si="59"/>
        <v>70000</v>
      </c>
      <c r="K60" s="192">
        <f t="shared" si="48"/>
        <v>0</v>
      </c>
      <c r="L60" s="73">
        <f t="shared" si="57"/>
        <v>0</v>
      </c>
      <c r="M60" s="48">
        <f t="shared" si="57"/>
        <v>0</v>
      </c>
      <c r="N60" s="33">
        <f t="shared" si="58"/>
        <v>0</v>
      </c>
      <c r="O60" s="375">
        <f t="shared" si="58"/>
        <v>0</v>
      </c>
      <c r="P60" s="261">
        <f t="shared" si="50"/>
        <v>0</v>
      </c>
      <c r="Q60" s="237"/>
      <c r="R60" s="114"/>
      <c r="S60" s="87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</row>
    <row r="61" spans="1:162" ht="33" x14ac:dyDescent="0.2">
      <c r="A61" s="199"/>
      <c r="B61" s="42"/>
      <c r="C61" s="42"/>
      <c r="D61" s="127" t="s">
        <v>76</v>
      </c>
      <c r="E61" s="42"/>
      <c r="F61" s="42"/>
      <c r="G61" s="160" t="s">
        <v>342</v>
      </c>
      <c r="H61" s="184">
        <f t="shared" ref="H61:J61" si="60">+H76</f>
        <v>2309000</v>
      </c>
      <c r="I61" s="33">
        <f t="shared" si="60"/>
        <v>2071000</v>
      </c>
      <c r="J61" s="33">
        <f t="shared" si="60"/>
        <v>238000</v>
      </c>
      <c r="K61" s="192">
        <f t="shared" si="48"/>
        <v>89.69</v>
      </c>
      <c r="L61" s="73">
        <f t="shared" si="57"/>
        <v>384860</v>
      </c>
      <c r="M61" s="48">
        <f t="shared" si="57"/>
        <v>149260</v>
      </c>
      <c r="N61" s="33">
        <f t="shared" si="58"/>
        <v>219452</v>
      </c>
      <c r="O61" s="375">
        <f t="shared" si="58"/>
        <v>368712</v>
      </c>
      <c r="P61" s="261">
        <f t="shared" si="50"/>
        <v>16148</v>
      </c>
      <c r="Q61" s="237">
        <f t="shared" si="51"/>
        <v>95.8</v>
      </c>
      <c r="R61" s="114"/>
      <c r="S61" s="87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</row>
    <row r="62" spans="1:162" ht="18" x14ac:dyDescent="0.2">
      <c r="A62" s="199"/>
      <c r="B62" s="42"/>
      <c r="C62" s="42"/>
      <c r="D62" s="127" t="s">
        <v>78</v>
      </c>
      <c r="E62" s="42"/>
      <c r="F62" s="42"/>
      <c r="G62" s="160" t="s">
        <v>395</v>
      </c>
      <c r="H62" s="184">
        <f t="shared" ref="H62:J62" si="61">+H83</f>
        <v>0</v>
      </c>
      <c r="I62" s="33">
        <f t="shared" si="61"/>
        <v>0</v>
      </c>
      <c r="J62" s="33">
        <f t="shared" si="61"/>
        <v>0</v>
      </c>
      <c r="K62" s="192"/>
      <c r="L62" s="73">
        <f t="shared" ref="L62:M64" si="62">+L83</f>
        <v>0</v>
      </c>
      <c r="M62" s="48">
        <f t="shared" si="62"/>
        <v>0</v>
      </c>
      <c r="N62" s="33">
        <f t="shared" ref="N62:O64" si="63">+N83</f>
        <v>0</v>
      </c>
      <c r="O62" s="375">
        <f t="shared" si="63"/>
        <v>0</v>
      </c>
      <c r="P62" s="261">
        <f t="shared" si="50"/>
        <v>0</v>
      </c>
      <c r="Q62" s="237"/>
      <c r="R62" s="114"/>
      <c r="S62" s="87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</row>
    <row r="63" spans="1:162" ht="33" x14ac:dyDescent="0.2">
      <c r="A63" s="199"/>
      <c r="B63" s="42"/>
      <c r="C63" s="42"/>
      <c r="D63" s="127" t="s">
        <v>79</v>
      </c>
      <c r="E63" s="42"/>
      <c r="F63" s="42"/>
      <c r="G63" s="160" t="s">
        <v>398</v>
      </c>
      <c r="H63" s="184">
        <f t="shared" ref="H63:J63" si="64">+H84</f>
        <v>0</v>
      </c>
      <c r="I63" s="33">
        <f t="shared" si="64"/>
        <v>0</v>
      </c>
      <c r="J63" s="33">
        <f t="shared" si="64"/>
        <v>0</v>
      </c>
      <c r="K63" s="192"/>
      <c r="L63" s="73">
        <f t="shared" si="62"/>
        <v>0</v>
      </c>
      <c r="M63" s="48">
        <f t="shared" si="62"/>
        <v>0</v>
      </c>
      <c r="N63" s="33">
        <f t="shared" si="63"/>
        <v>0</v>
      </c>
      <c r="O63" s="375">
        <f t="shared" si="63"/>
        <v>0</v>
      </c>
      <c r="P63" s="261">
        <f t="shared" si="50"/>
        <v>0</v>
      </c>
      <c r="Q63" s="237"/>
      <c r="R63" s="114"/>
      <c r="S63" s="87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</row>
    <row r="64" spans="1:162" ht="18" x14ac:dyDescent="0.2">
      <c r="A64" s="199"/>
      <c r="B64" s="42"/>
      <c r="C64" s="42"/>
      <c r="D64" s="127" t="s">
        <v>81</v>
      </c>
      <c r="E64" s="42"/>
      <c r="F64" s="42"/>
      <c r="G64" s="160" t="s">
        <v>316</v>
      </c>
      <c r="H64" s="184">
        <f t="shared" ref="H64:J64" si="65">+H85</f>
        <v>12075000</v>
      </c>
      <c r="I64" s="33">
        <f t="shared" si="65"/>
        <v>11590255</v>
      </c>
      <c r="J64" s="33">
        <f t="shared" si="65"/>
        <v>484745</v>
      </c>
      <c r="K64" s="192">
        <f t="shared" si="48"/>
        <v>95.99</v>
      </c>
      <c r="L64" s="73">
        <f t="shared" si="62"/>
        <v>2263400</v>
      </c>
      <c r="M64" s="48">
        <f t="shared" si="62"/>
        <v>914516</v>
      </c>
      <c r="N64" s="33">
        <f t="shared" si="63"/>
        <v>1333261</v>
      </c>
      <c r="O64" s="375">
        <f t="shared" si="63"/>
        <v>2247777</v>
      </c>
      <c r="P64" s="261">
        <f t="shared" si="50"/>
        <v>15623</v>
      </c>
      <c r="Q64" s="237">
        <f t="shared" si="51"/>
        <v>99.31</v>
      </c>
      <c r="R64" s="114"/>
      <c r="S64" s="87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</row>
    <row r="65" spans="1:162" ht="33" x14ac:dyDescent="0.2">
      <c r="A65" s="199"/>
      <c r="B65" s="42"/>
      <c r="C65" s="42"/>
      <c r="D65" s="127" t="s">
        <v>82</v>
      </c>
      <c r="E65" s="42"/>
      <c r="F65" s="42"/>
      <c r="G65" s="160" t="s">
        <v>83</v>
      </c>
      <c r="H65" s="184">
        <f t="shared" ref="H65:J65" si="66">+H90</f>
        <v>3750000</v>
      </c>
      <c r="I65" s="33">
        <f t="shared" si="66"/>
        <v>3750000</v>
      </c>
      <c r="J65" s="33">
        <f t="shared" si="66"/>
        <v>0</v>
      </c>
      <c r="K65" s="192">
        <f t="shared" si="48"/>
        <v>100</v>
      </c>
      <c r="L65" s="73">
        <f>+L90</f>
        <v>1861000</v>
      </c>
      <c r="M65" s="48">
        <f>+M90</f>
        <v>818738</v>
      </c>
      <c r="N65" s="33">
        <f t="shared" ref="N65:O66" si="67">+N90</f>
        <v>977982</v>
      </c>
      <c r="O65" s="375">
        <f t="shared" si="67"/>
        <v>1796720</v>
      </c>
      <c r="P65" s="261">
        <f t="shared" si="50"/>
        <v>64280</v>
      </c>
      <c r="Q65" s="237"/>
      <c r="R65" s="114"/>
      <c r="S65" s="87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</row>
    <row r="66" spans="1:162" ht="18" x14ac:dyDescent="0.2">
      <c r="A66" s="199"/>
      <c r="B66" s="42"/>
      <c r="C66" s="42"/>
      <c r="D66" s="127" t="s">
        <v>84</v>
      </c>
      <c r="E66" s="42"/>
      <c r="F66" s="42"/>
      <c r="G66" s="160" t="s">
        <v>161</v>
      </c>
      <c r="H66" s="184">
        <f t="shared" ref="H66:J66" si="68">+H91</f>
        <v>175000</v>
      </c>
      <c r="I66" s="33">
        <f t="shared" si="68"/>
        <v>0</v>
      </c>
      <c r="J66" s="33">
        <f t="shared" si="68"/>
        <v>75000</v>
      </c>
      <c r="K66" s="192">
        <f t="shared" si="48"/>
        <v>0</v>
      </c>
      <c r="L66" s="73">
        <f>+L91</f>
        <v>0</v>
      </c>
      <c r="M66" s="48">
        <f>+M91</f>
        <v>0</v>
      </c>
      <c r="N66" s="33">
        <f t="shared" si="67"/>
        <v>0</v>
      </c>
      <c r="O66" s="375">
        <f t="shared" si="67"/>
        <v>0</v>
      </c>
      <c r="P66" s="261">
        <f t="shared" si="50"/>
        <v>0</v>
      </c>
      <c r="Q66" s="237"/>
      <c r="R66" s="114"/>
      <c r="S66" s="87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</row>
    <row r="67" spans="1:162" ht="18" x14ac:dyDescent="0.2">
      <c r="A67" s="199"/>
      <c r="B67" s="42"/>
      <c r="C67" s="42"/>
      <c r="D67" s="127" t="s">
        <v>85</v>
      </c>
      <c r="E67" s="42"/>
      <c r="F67" s="42"/>
      <c r="G67" s="160" t="s">
        <v>162</v>
      </c>
      <c r="H67" s="184">
        <f t="shared" ref="H67:J67" si="69">+H68</f>
        <v>0</v>
      </c>
      <c r="I67" s="33">
        <f t="shared" si="69"/>
        <v>0</v>
      </c>
      <c r="J67" s="33">
        <f t="shared" si="69"/>
        <v>0</v>
      </c>
      <c r="K67" s="192"/>
      <c r="L67" s="73">
        <f>+L68</f>
        <v>0</v>
      </c>
      <c r="M67" s="48">
        <f>+M68</f>
        <v>0</v>
      </c>
      <c r="N67" s="33">
        <f t="shared" ref="N67:O67" si="70">+N68</f>
        <v>0</v>
      </c>
      <c r="O67" s="375">
        <f t="shared" si="70"/>
        <v>0</v>
      </c>
      <c r="P67" s="261">
        <f t="shared" si="50"/>
        <v>0</v>
      </c>
      <c r="Q67" s="237"/>
      <c r="R67" s="114"/>
      <c r="S67" s="87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</row>
    <row r="68" spans="1:162" ht="18" x14ac:dyDescent="0.2">
      <c r="A68" s="199"/>
      <c r="B68" s="42"/>
      <c r="C68" s="42"/>
      <c r="D68" s="127" t="s">
        <v>86</v>
      </c>
      <c r="E68" s="42"/>
      <c r="F68" s="42"/>
      <c r="G68" s="160" t="s">
        <v>396</v>
      </c>
      <c r="H68" s="184">
        <f t="shared" ref="H68:J68" si="71">+H93+H456</f>
        <v>0</v>
      </c>
      <c r="I68" s="33">
        <f t="shared" si="71"/>
        <v>0</v>
      </c>
      <c r="J68" s="33">
        <f t="shared" si="71"/>
        <v>0</v>
      </c>
      <c r="K68" s="192"/>
      <c r="L68" s="73">
        <f t="shared" ref="L68" si="72">+L93+L456</f>
        <v>0</v>
      </c>
      <c r="M68" s="48">
        <f t="shared" ref="M68:O68" si="73">+M93+M456</f>
        <v>0</v>
      </c>
      <c r="N68" s="33">
        <f t="shared" si="73"/>
        <v>0</v>
      </c>
      <c r="O68" s="375">
        <f t="shared" si="73"/>
        <v>0</v>
      </c>
      <c r="P68" s="261">
        <f t="shared" si="50"/>
        <v>0</v>
      </c>
      <c r="Q68" s="237"/>
      <c r="R68" s="114"/>
      <c r="S68" s="87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</row>
    <row r="69" spans="1:162" ht="18" x14ac:dyDescent="0.2">
      <c r="A69" s="199"/>
      <c r="B69" s="42"/>
      <c r="C69" s="42"/>
      <c r="D69" s="42">
        <v>85</v>
      </c>
      <c r="E69" s="42"/>
      <c r="F69" s="42"/>
      <c r="G69" s="160" t="s">
        <v>87</v>
      </c>
      <c r="H69" s="184">
        <f t="shared" ref="H69:J69" si="74">+H97</f>
        <v>0</v>
      </c>
      <c r="I69" s="33">
        <f t="shared" si="74"/>
        <v>-30622</v>
      </c>
      <c r="J69" s="33">
        <f t="shared" si="74"/>
        <v>0</v>
      </c>
      <c r="K69" s="192"/>
      <c r="L69" s="73">
        <f>+L97</f>
        <v>0</v>
      </c>
      <c r="M69" s="48">
        <f>+M97</f>
        <v>-4979</v>
      </c>
      <c r="N69" s="33">
        <f t="shared" ref="N69:O69" si="75">+N97</f>
        <v>-1170</v>
      </c>
      <c r="O69" s="375">
        <f t="shared" si="75"/>
        <v>-6149</v>
      </c>
      <c r="P69" s="261"/>
      <c r="Q69" s="237"/>
      <c r="R69" s="114"/>
      <c r="S69" s="87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</row>
    <row r="70" spans="1:162" ht="18" x14ac:dyDescent="0.2">
      <c r="A70" s="434">
        <v>5004</v>
      </c>
      <c r="B70" s="435"/>
      <c r="C70" s="435"/>
      <c r="D70" s="435"/>
      <c r="E70" s="435"/>
      <c r="F70" s="435"/>
      <c r="G70" s="166" t="s">
        <v>88</v>
      </c>
      <c r="H70" s="185">
        <f t="shared" ref="H70:J70" si="76">+H71+H92+H94+H97</f>
        <v>22325000</v>
      </c>
      <c r="I70" s="122">
        <f t="shared" si="76"/>
        <v>20692974</v>
      </c>
      <c r="J70" s="122">
        <f t="shared" si="76"/>
        <v>1491404</v>
      </c>
      <c r="K70" s="183">
        <f t="shared" si="48"/>
        <v>92.69</v>
      </c>
      <c r="L70" s="344">
        <f>+L71+L92+L94+L97</f>
        <v>5307920</v>
      </c>
      <c r="M70" s="369">
        <f>+M71+M92+M94+M97</f>
        <v>2169595</v>
      </c>
      <c r="N70" s="122">
        <f t="shared" ref="N70:O70" si="77">+N71+N92+N94+N97</f>
        <v>2871629</v>
      </c>
      <c r="O70" s="370">
        <f t="shared" si="77"/>
        <v>5041224</v>
      </c>
      <c r="P70" s="262">
        <f>L70-O70</f>
        <v>266696</v>
      </c>
      <c r="Q70" s="239">
        <f t="shared" si="51"/>
        <v>94.98</v>
      </c>
      <c r="R70" s="114"/>
      <c r="S70" s="85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</row>
    <row r="71" spans="1:162" ht="18" x14ac:dyDescent="0.2">
      <c r="A71" s="201"/>
      <c r="B71" s="130"/>
      <c r="C71" s="130"/>
      <c r="D71" s="130" t="s">
        <v>20</v>
      </c>
      <c r="E71" s="130"/>
      <c r="F71" s="130"/>
      <c r="G71" s="162" t="s">
        <v>153</v>
      </c>
      <c r="H71" s="186">
        <f t="shared" ref="H71:J71" si="78">H72+H73+H74+H75+H76+H83+H84+H85+H91+H90</f>
        <v>22325000</v>
      </c>
      <c r="I71" s="66">
        <f t="shared" si="78"/>
        <v>20723596</v>
      </c>
      <c r="J71" s="66">
        <f t="shared" si="78"/>
        <v>1491404</v>
      </c>
      <c r="K71" s="183">
        <f t="shared" si="48"/>
        <v>92.83</v>
      </c>
      <c r="L71" s="347">
        <f>L72+L73+L74+L75+L76+L83+L84+L85+L91+L90</f>
        <v>5307920</v>
      </c>
      <c r="M71" s="67">
        <f>M72+M73+M74+M75+M76+M83+M84+M85+M91+M90</f>
        <v>2174574</v>
      </c>
      <c r="N71" s="66">
        <f t="shared" ref="N71:O71" si="79">N72+N73+N74+N75+N76+N83+N84+N85+N91+N90</f>
        <v>2872799</v>
      </c>
      <c r="O71" s="376">
        <f t="shared" si="79"/>
        <v>5047373</v>
      </c>
      <c r="P71" s="262">
        <f t="shared" ref="P71:P96" si="80">L71-O71</f>
        <v>260547</v>
      </c>
      <c r="Q71" s="239">
        <f t="shared" si="51"/>
        <v>95.09</v>
      </c>
      <c r="R71" s="114"/>
      <c r="S71" s="85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</row>
    <row r="72" spans="1:162" x14ac:dyDescent="0.2">
      <c r="A72" s="199"/>
      <c r="B72" s="42"/>
      <c r="C72" s="42"/>
      <c r="D72" s="42" t="s">
        <v>89</v>
      </c>
      <c r="E72" s="42"/>
      <c r="F72" s="42"/>
      <c r="G72" s="160" t="s">
        <v>273</v>
      </c>
      <c r="H72" s="184">
        <f t="shared" ref="H72:J72" si="81">H100+H173+H259</f>
        <v>3132000</v>
      </c>
      <c r="I72" s="33">
        <f t="shared" si="81"/>
        <v>3129450</v>
      </c>
      <c r="J72" s="33">
        <f t="shared" si="81"/>
        <v>2550</v>
      </c>
      <c r="L72" s="73">
        <f t="shared" ref="L72" si="82">L100+L173+L259</f>
        <v>660260</v>
      </c>
      <c r="M72" s="48">
        <f t="shared" ref="M72:O72" si="83">M100+M173+M259</f>
        <v>239783</v>
      </c>
      <c r="N72" s="33">
        <f t="shared" si="83"/>
        <v>271671</v>
      </c>
      <c r="O72" s="375">
        <f t="shared" si="83"/>
        <v>511454</v>
      </c>
      <c r="P72" s="261">
        <f t="shared" si="80"/>
        <v>148806</v>
      </c>
      <c r="Q72" s="237">
        <f t="shared" si="51"/>
        <v>77.459999999999994</v>
      </c>
      <c r="R72" s="114"/>
      <c r="S72" s="85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</row>
    <row r="73" spans="1:162" ht="18" x14ac:dyDescent="0.2">
      <c r="A73" s="199"/>
      <c r="B73" s="42"/>
      <c r="C73" s="42"/>
      <c r="D73" s="42" t="s">
        <v>90</v>
      </c>
      <c r="E73" s="42"/>
      <c r="F73" s="42"/>
      <c r="G73" s="160" t="s">
        <v>274</v>
      </c>
      <c r="H73" s="184">
        <f t="shared" ref="H73:J73" si="84">H129+H199+H295+H384</f>
        <v>814000</v>
      </c>
      <c r="I73" s="33">
        <f t="shared" si="84"/>
        <v>182891</v>
      </c>
      <c r="J73" s="33">
        <f t="shared" si="84"/>
        <v>621109</v>
      </c>
      <c r="K73" s="192">
        <f>ROUND(I72/H72*100,2)</f>
        <v>99.92</v>
      </c>
      <c r="L73" s="73">
        <f t="shared" ref="L73" si="85">L129+L199+L295+L384</f>
        <v>138400</v>
      </c>
      <c r="M73" s="48">
        <f t="shared" ref="M73:O73" si="86">M129+M199+M295+M384</f>
        <v>52277</v>
      </c>
      <c r="N73" s="33">
        <f t="shared" si="86"/>
        <v>70433</v>
      </c>
      <c r="O73" s="375">
        <f t="shared" si="86"/>
        <v>122710</v>
      </c>
      <c r="P73" s="261">
        <f t="shared" si="80"/>
        <v>15690</v>
      </c>
      <c r="Q73" s="237">
        <f t="shared" si="51"/>
        <v>88.66</v>
      </c>
      <c r="R73" s="114"/>
      <c r="S73" s="85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</row>
    <row r="74" spans="1:162" ht="18" x14ac:dyDescent="0.2">
      <c r="A74" s="199"/>
      <c r="B74" s="42"/>
      <c r="C74" s="42"/>
      <c r="D74" s="42" t="s">
        <v>91</v>
      </c>
      <c r="E74" s="42"/>
      <c r="F74" s="42"/>
      <c r="G74" s="160" t="s">
        <v>394</v>
      </c>
      <c r="H74" s="184">
        <f t="shared" ref="H74:J74" si="87">H332</f>
        <v>0</v>
      </c>
      <c r="I74" s="33">
        <f t="shared" si="87"/>
        <v>0</v>
      </c>
      <c r="J74" s="33">
        <f t="shared" si="87"/>
        <v>0</v>
      </c>
      <c r="K74" s="192">
        <f>ROUND(I73/H73*100,2)</f>
        <v>22.47</v>
      </c>
      <c r="L74" s="73">
        <f t="shared" ref="L74" si="88">L332</f>
        <v>0</v>
      </c>
      <c r="M74" s="48">
        <f t="shared" ref="M74:O74" si="89">M332</f>
        <v>0</v>
      </c>
      <c r="N74" s="33">
        <f t="shared" si="89"/>
        <v>0</v>
      </c>
      <c r="O74" s="375">
        <f t="shared" si="89"/>
        <v>0</v>
      </c>
      <c r="P74" s="261">
        <f t="shared" si="80"/>
        <v>0</v>
      </c>
      <c r="Q74" s="237"/>
      <c r="R74" s="114"/>
      <c r="S74" s="85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</row>
    <row r="75" spans="1:162" ht="18" x14ac:dyDescent="0.2">
      <c r="A75" s="199"/>
      <c r="B75" s="42"/>
      <c r="C75" s="42"/>
      <c r="D75" s="42" t="s">
        <v>92</v>
      </c>
      <c r="E75" s="42"/>
      <c r="F75" s="42"/>
      <c r="G75" s="160" t="s">
        <v>356</v>
      </c>
      <c r="H75" s="184">
        <f t="shared" ref="H75:J75" si="90">H229+H387</f>
        <v>70000</v>
      </c>
      <c r="I75" s="33">
        <f t="shared" si="90"/>
        <v>0</v>
      </c>
      <c r="J75" s="33">
        <f t="shared" si="90"/>
        <v>70000</v>
      </c>
      <c r="K75" s="192"/>
      <c r="L75" s="73">
        <f t="shared" ref="L75" si="91">L229+L387</f>
        <v>0</v>
      </c>
      <c r="M75" s="48">
        <f t="shared" ref="M75:O75" si="92">M229+M387</f>
        <v>0</v>
      </c>
      <c r="N75" s="33">
        <f t="shared" si="92"/>
        <v>0</v>
      </c>
      <c r="O75" s="375">
        <f t="shared" si="92"/>
        <v>0</v>
      </c>
      <c r="P75" s="261">
        <f t="shared" si="80"/>
        <v>0</v>
      </c>
      <c r="Q75" s="237"/>
      <c r="R75" s="114"/>
      <c r="S75" s="85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</row>
    <row r="76" spans="1:162" ht="33" x14ac:dyDescent="0.2">
      <c r="A76" s="199"/>
      <c r="B76" s="42"/>
      <c r="C76" s="42"/>
      <c r="D76" s="42">
        <v>51</v>
      </c>
      <c r="E76" s="42"/>
      <c r="F76" s="42"/>
      <c r="G76" s="160" t="s">
        <v>342</v>
      </c>
      <c r="H76" s="184">
        <f t="shared" ref="H76:J76" si="93">H231+H333+H390</f>
        <v>2309000</v>
      </c>
      <c r="I76" s="33">
        <f t="shared" si="93"/>
        <v>2071000</v>
      </c>
      <c r="J76" s="33">
        <f t="shared" si="93"/>
        <v>238000</v>
      </c>
      <c r="K76" s="192">
        <f>ROUND(I75/H75*100,2)</f>
        <v>0</v>
      </c>
      <c r="L76" s="73">
        <f t="shared" ref="L76" si="94">L231+L333+L390</f>
        <v>384860</v>
      </c>
      <c r="M76" s="48">
        <f t="shared" ref="M76:O76" si="95">M231+M333+M390</f>
        <v>149260</v>
      </c>
      <c r="N76" s="33">
        <f t="shared" si="95"/>
        <v>219452</v>
      </c>
      <c r="O76" s="375">
        <f t="shared" si="95"/>
        <v>368712</v>
      </c>
      <c r="P76" s="261">
        <f t="shared" si="80"/>
        <v>16148</v>
      </c>
      <c r="Q76" s="237">
        <f t="shared" si="51"/>
        <v>95.8</v>
      </c>
      <c r="R76" s="114"/>
      <c r="S76" s="85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</row>
    <row r="77" spans="1:162" ht="18" x14ac:dyDescent="0.2">
      <c r="A77" s="199"/>
      <c r="B77" s="42"/>
      <c r="C77" s="42"/>
      <c r="D77" s="42"/>
      <c r="E77" s="42" t="s">
        <v>20</v>
      </c>
      <c r="F77" s="42"/>
      <c r="G77" s="160" t="s">
        <v>343</v>
      </c>
      <c r="H77" s="184">
        <f t="shared" ref="H77:J77" si="96">H78+H79+H80+H81+H82</f>
        <v>2309000</v>
      </c>
      <c r="I77" s="33">
        <f t="shared" si="96"/>
        <v>2071000</v>
      </c>
      <c r="J77" s="33">
        <f t="shared" si="96"/>
        <v>238000</v>
      </c>
      <c r="K77" s="192">
        <f>ROUND(I76/H76*100,2)</f>
        <v>89.69</v>
      </c>
      <c r="L77" s="73">
        <f t="shared" ref="L77" si="97">L78+L79+L80+L81+L82</f>
        <v>384860</v>
      </c>
      <c r="M77" s="48">
        <f t="shared" ref="M77:O77" si="98">M78+M79+M80+M81+M82</f>
        <v>149260</v>
      </c>
      <c r="N77" s="33">
        <f t="shared" si="98"/>
        <v>219452</v>
      </c>
      <c r="O77" s="375">
        <f t="shared" si="98"/>
        <v>368712</v>
      </c>
      <c r="P77" s="261">
        <f t="shared" si="80"/>
        <v>16148</v>
      </c>
      <c r="Q77" s="237">
        <f t="shared" si="51"/>
        <v>95.8</v>
      </c>
      <c r="R77" s="114"/>
      <c r="S77" s="85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</row>
    <row r="78" spans="1:162" ht="18" x14ac:dyDescent="0.2">
      <c r="A78" s="199"/>
      <c r="B78" s="42"/>
      <c r="C78" s="42"/>
      <c r="D78" s="42"/>
      <c r="E78" s="42"/>
      <c r="F78" s="42" t="s">
        <v>20</v>
      </c>
      <c r="G78" s="160" t="s">
        <v>399</v>
      </c>
      <c r="H78" s="184">
        <f t="shared" ref="H78:J78" si="99">H231</f>
        <v>0</v>
      </c>
      <c r="I78" s="33">
        <f t="shared" si="99"/>
        <v>0</v>
      </c>
      <c r="J78" s="33">
        <f t="shared" si="99"/>
        <v>0</v>
      </c>
      <c r="K78" s="192">
        <f>ROUND(I77/H77*100,2)</f>
        <v>89.69</v>
      </c>
      <c r="L78" s="73">
        <f t="shared" ref="L78" si="100">L231</f>
        <v>0</v>
      </c>
      <c r="M78" s="48">
        <f t="shared" ref="M78:O78" si="101">M231</f>
        <v>0</v>
      </c>
      <c r="N78" s="33">
        <f t="shared" si="101"/>
        <v>0</v>
      </c>
      <c r="O78" s="375">
        <f t="shared" si="101"/>
        <v>0</v>
      </c>
      <c r="P78" s="261">
        <f t="shared" si="80"/>
        <v>0</v>
      </c>
      <c r="Q78" s="237"/>
      <c r="R78" s="114"/>
      <c r="S78" s="85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</row>
    <row r="79" spans="1:162" ht="33" x14ac:dyDescent="0.2">
      <c r="A79" s="199"/>
      <c r="B79" s="42"/>
      <c r="C79" s="42"/>
      <c r="D79" s="42"/>
      <c r="E79" s="42"/>
      <c r="F79" s="42">
        <v>17</v>
      </c>
      <c r="G79" s="160" t="s">
        <v>344</v>
      </c>
      <c r="H79" s="184">
        <f t="shared" ref="H79:J79" si="102">H335</f>
        <v>2071000</v>
      </c>
      <c r="I79" s="33">
        <f t="shared" si="102"/>
        <v>2071000</v>
      </c>
      <c r="J79" s="33">
        <f t="shared" si="102"/>
        <v>0</v>
      </c>
      <c r="K79" s="192"/>
      <c r="L79" s="73">
        <f t="shared" ref="L79" si="103">L335</f>
        <v>384860</v>
      </c>
      <c r="M79" s="48">
        <f t="shared" ref="M79:O79" si="104">M335</f>
        <v>149260</v>
      </c>
      <c r="N79" s="33">
        <f t="shared" si="104"/>
        <v>219452</v>
      </c>
      <c r="O79" s="375">
        <f t="shared" si="104"/>
        <v>368712</v>
      </c>
      <c r="P79" s="261">
        <f t="shared" si="80"/>
        <v>16148</v>
      </c>
      <c r="Q79" s="237">
        <f t="shared" si="51"/>
        <v>95.8</v>
      </c>
      <c r="R79" s="114"/>
      <c r="S79" s="85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</row>
    <row r="80" spans="1:162" ht="49.5" x14ac:dyDescent="0.2">
      <c r="A80" s="199"/>
      <c r="B80" s="42"/>
      <c r="C80" s="42"/>
      <c r="D80" s="42"/>
      <c r="E80" s="42"/>
      <c r="F80" s="42">
        <v>18</v>
      </c>
      <c r="G80" s="160" t="s">
        <v>357</v>
      </c>
      <c r="H80" s="184">
        <f t="shared" ref="H80:J80" si="105">H392</f>
        <v>238000</v>
      </c>
      <c r="I80" s="33">
        <f t="shared" si="105"/>
        <v>0</v>
      </c>
      <c r="J80" s="33">
        <f t="shared" si="105"/>
        <v>238000</v>
      </c>
      <c r="K80" s="192">
        <f>ROUND(I79/H79*100,2)</f>
        <v>100</v>
      </c>
      <c r="L80" s="73">
        <f t="shared" ref="L80" si="106">L392</f>
        <v>0</v>
      </c>
      <c r="M80" s="48">
        <f t="shared" ref="M80:O80" si="107">M392</f>
        <v>0</v>
      </c>
      <c r="N80" s="33">
        <f t="shared" si="107"/>
        <v>0</v>
      </c>
      <c r="O80" s="375">
        <f t="shared" si="107"/>
        <v>0</v>
      </c>
      <c r="P80" s="261">
        <f t="shared" si="80"/>
        <v>0</v>
      </c>
      <c r="Q80" s="237"/>
      <c r="R80" s="114"/>
      <c r="S80" s="85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</row>
    <row r="81" spans="1:162" ht="49.5" x14ac:dyDescent="0.2">
      <c r="A81" s="199"/>
      <c r="B81" s="42"/>
      <c r="C81" s="42"/>
      <c r="D81" s="42"/>
      <c r="E81" s="42"/>
      <c r="F81" s="42">
        <v>19</v>
      </c>
      <c r="G81" s="160" t="s">
        <v>345</v>
      </c>
      <c r="H81" s="184">
        <f t="shared" ref="H81:J82" si="108">H336</f>
        <v>0</v>
      </c>
      <c r="I81" s="33">
        <f t="shared" si="108"/>
        <v>0</v>
      </c>
      <c r="J81" s="33">
        <f t="shared" si="108"/>
        <v>0</v>
      </c>
      <c r="K81" s="192">
        <f>ROUND(I80/H80*100,2)</f>
        <v>0</v>
      </c>
      <c r="L81" s="73">
        <f t="shared" ref="L81" si="109">L336</f>
        <v>0</v>
      </c>
      <c r="M81" s="48">
        <f t="shared" ref="M81:O82" si="110">M336</f>
        <v>0</v>
      </c>
      <c r="N81" s="33">
        <f t="shared" si="110"/>
        <v>0</v>
      </c>
      <c r="O81" s="375">
        <f t="shared" si="110"/>
        <v>0</v>
      </c>
      <c r="P81" s="261">
        <f t="shared" si="80"/>
        <v>0</v>
      </c>
      <c r="Q81" s="237" t="e">
        <f t="shared" si="51"/>
        <v>#DIV/0!</v>
      </c>
      <c r="R81" s="114"/>
      <c r="S81" s="85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</row>
    <row r="82" spans="1:162" ht="82.5" x14ac:dyDescent="0.2">
      <c r="A82" s="199"/>
      <c r="B82" s="42"/>
      <c r="C82" s="42"/>
      <c r="D82" s="42"/>
      <c r="E82" s="42"/>
      <c r="F82" s="42" t="s">
        <v>90</v>
      </c>
      <c r="G82" s="160" t="s">
        <v>346</v>
      </c>
      <c r="H82" s="184">
        <f t="shared" si="108"/>
        <v>0</v>
      </c>
      <c r="I82" s="33">
        <f t="shared" si="108"/>
        <v>0</v>
      </c>
      <c r="J82" s="33">
        <f t="shared" si="108"/>
        <v>0</v>
      </c>
      <c r="K82" s="192" t="e">
        <f>ROUND(I81/H81*100,2)</f>
        <v>#DIV/0!</v>
      </c>
      <c r="L82" s="73">
        <f t="shared" ref="L82" si="111">L337</f>
        <v>0</v>
      </c>
      <c r="M82" s="48">
        <f t="shared" si="110"/>
        <v>0</v>
      </c>
      <c r="N82" s="33">
        <f t="shared" si="110"/>
        <v>0</v>
      </c>
      <c r="O82" s="375">
        <f t="shared" si="110"/>
        <v>0</v>
      </c>
      <c r="P82" s="261">
        <f t="shared" si="80"/>
        <v>0</v>
      </c>
      <c r="Q82" s="237" t="e">
        <f t="shared" si="51"/>
        <v>#DIV/0!</v>
      </c>
      <c r="R82" s="114"/>
      <c r="S82" s="85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</row>
    <row r="83" spans="1:162" ht="18" x14ac:dyDescent="0.2">
      <c r="A83" s="199"/>
      <c r="B83" s="42"/>
      <c r="C83" s="42"/>
      <c r="D83" s="42">
        <v>55</v>
      </c>
      <c r="E83" s="42"/>
      <c r="F83" s="42"/>
      <c r="G83" s="160" t="s">
        <v>395</v>
      </c>
      <c r="H83" s="184">
        <f t="shared" ref="H83:J83" si="112">H393</f>
        <v>0</v>
      </c>
      <c r="I83" s="33">
        <f t="shared" si="112"/>
        <v>0</v>
      </c>
      <c r="J83" s="33">
        <f t="shared" si="112"/>
        <v>0</v>
      </c>
      <c r="K83" s="192" t="e">
        <f>ROUND(I82/H82*100,2)</f>
        <v>#DIV/0!</v>
      </c>
      <c r="L83" s="73">
        <f t="shared" ref="L83" si="113">L393</f>
        <v>0</v>
      </c>
      <c r="M83" s="48">
        <f t="shared" ref="M83:O83" si="114">M393</f>
        <v>0</v>
      </c>
      <c r="N83" s="33">
        <f t="shared" si="114"/>
        <v>0</v>
      </c>
      <c r="O83" s="375">
        <f t="shared" si="114"/>
        <v>0</v>
      </c>
      <c r="P83" s="261">
        <f t="shared" si="80"/>
        <v>0</v>
      </c>
      <c r="Q83" s="237"/>
      <c r="R83" s="114"/>
      <c r="S83" s="85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</row>
    <row r="84" spans="1:162" ht="33" x14ac:dyDescent="0.2">
      <c r="A84" s="199"/>
      <c r="B84" s="42"/>
      <c r="C84" s="42"/>
      <c r="D84" s="42">
        <v>56</v>
      </c>
      <c r="E84" s="42"/>
      <c r="F84" s="42"/>
      <c r="G84" s="160" t="s">
        <v>80</v>
      </c>
      <c r="H84" s="184">
        <f t="shared" ref="H84:J84" si="115">+H399</f>
        <v>0</v>
      </c>
      <c r="I84" s="33">
        <f t="shared" si="115"/>
        <v>0</v>
      </c>
      <c r="J84" s="33">
        <f t="shared" si="115"/>
        <v>0</v>
      </c>
      <c r="K84" s="192"/>
      <c r="L84" s="73">
        <f t="shared" ref="L84" si="116">+L399</f>
        <v>0</v>
      </c>
      <c r="M84" s="48">
        <f t="shared" ref="M84:O84" si="117">+M399</f>
        <v>0</v>
      </c>
      <c r="N84" s="33">
        <f t="shared" si="117"/>
        <v>0</v>
      </c>
      <c r="O84" s="375">
        <f t="shared" si="117"/>
        <v>0</v>
      </c>
      <c r="P84" s="261">
        <f t="shared" si="80"/>
        <v>0</v>
      </c>
      <c r="Q84" s="237"/>
      <c r="R84" s="114"/>
      <c r="S84" s="85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</row>
    <row r="85" spans="1:162" ht="18" x14ac:dyDescent="0.2">
      <c r="A85" s="199"/>
      <c r="B85" s="42"/>
      <c r="C85" s="42"/>
      <c r="D85" s="42">
        <v>57</v>
      </c>
      <c r="E85" s="42"/>
      <c r="F85" s="42"/>
      <c r="G85" s="160" t="s">
        <v>316</v>
      </c>
      <c r="H85" s="184">
        <f t="shared" ref="H85:J85" si="118">H236+H338+H406</f>
        <v>12075000</v>
      </c>
      <c r="I85" s="33">
        <f t="shared" si="118"/>
        <v>11590255</v>
      </c>
      <c r="J85" s="33">
        <f t="shared" si="118"/>
        <v>484745</v>
      </c>
      <c r="K85" s="192"/>
      <c r="L85" s="73">
        <f t="shared" ref="L85" si="119">L236+L338+L406</f>
        <v>2263400</v>
      </c>
      <c r="M85" s="48">
        <f t="shared" ref="M85:O85" si="120">M236+M338+M406</f>
        <v>914516</v>
      </c>
      <c r="N85" s="33">
        <f t="shared" si="120"/>
        <v>1333261</v>
      </c>
      <c r="O85" s="375">
        <f t="shared" si="120"/>
        <v>2247777</v>
      </c>
      <c r="P85" s="261">
        <f t="shared" si="80"/>
        <v>15623</v>
      </c>
      <c r="Q85" s="237">
        <f t="shared" si="51"/>
        <v>99.31</v>
      </c>
      <c r="R85" s="114"/>
      <c r="S85" s="85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</row>
    <row r="86" spans="1:162" ht="18" x14ac:dyDescent="0.2">
      <c r="A86" s="199"/>
      <c r="B86" s="42"/>
      <c r="C86" s="42"/>
      <c r="D86" s="42"/>
      <c r="E86" s="42" t="s">
        <v>20</v>
      </c>
      <c r="F86" s="42"/>
      <c r="G86" s="160" t="s">
        <v>347</v>
      </c>
      <c r="H86" s="184">
        <f t="shared" ref="H86:J86" si="121">H237+H339</f>
        <v>7452000</v>
      </c>
      <c r="I86" s="33">
        <f t="shared" si="121"/>
        <v>7452000</v>
      </c>
      <c r="J86" s="33">
        <f t="shared" si="121"/>
        <v>0</v>
      </c>
      <c r="K86" s="192">
        <f t="shared" ref="K86:K92" si="122">ROUND(I85/H85*100,2)</f>
        <v>95.99</v>
      </c>
      <c r="L86" s="73">
        <f t="shared" ref="L86" si="123">L237+L339</f>
        <v>1477400</v>
      </c>
      <c r="M86" s="48">
        <f t="shared" ref="M86:O86" si="124">M237+M339</f>
        <v>705257</v>
      </c>
      <c r="N86" s="33">
        <f t="shared" si="124"/>
        <v>771572</v>
      </c>
      <c r="O86" s="375">
        <f t="shared" si="124"/>
        <v>1476829</v>
      </c>
      <c r="P86" s="261">
        <f t="shared" si="80"/>
        <v>571</v>
      </c>
      <c r="Q86" s="237">
        <f t="shared" si="51"/>
        <v>99.96</v>
      </c>
      <c r="R86" s="114"/>
      <c r="S86" s="85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</row>
    <row r="87" spans="1:162" ht="18" x14ac:dyDescent="0.2">
      <c r="A87" s="199"/>
      <c r="B87" s="42"/>
      <c r="C87" s="42"/>
      <c r="D87" s="42"/>
      <c r="E87" s="42" t="s">
        <v>18</v>
      </c>
      <c r="F87" s="42"/>
      <c r="G87" s="160" t="s">
        <v>317</v>
      </c>
      <c r="H87" s="184">
        <f t="shared" ref="H87:J87" si="125">H88+H89</f>
        <v>4623000</v>
      </c>
      <c r="I87" s="33">
        <f t="shared" si="125"/>
        <v>4138255</v>
      </c>
      <c r="J87" s="33">
        <f t="shared" si="125"/>
        <v>484745</v>
      </c>
      <c r="K87" s="192">
        <f t="shared" si="122"/>
        <v>100</v>
      </c>
      <c r="L87" s="73">
        <f t="shared" ref="L87" si="126">L88+L89</f>
        <v>786000</v>
      </c>
      <c r="M87" s="48">
        <f t="shared" ref="M87:O87" si="127">M88+M89</f>
        <v>209259</v>
      </c>
      <c r="N87" s="33">
        <f t="shared" si="127"/>
        <v>561689</v>
      </c>
      <c r="O87" s="375">
        <f t="shared" si="127"/>
        <v>770948</v>
      </c>
      <c r="P87" s="261">
        <f t="shared" si="80"/>
        <v>15052</v>
      </c>
      <c r="Q87" s="237">
        <f t="shared" si="51"/>
        <v>98.08</v>
      </c>
      <c r="R87" s="114"/>
      <c r="S87" s="85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</row>
    <row r="88" spans="1:162" ht="18" x14ac:dyDescent="0.2">
      <c r="A88" s="199"/>
      <c r="B88" s="42"/>
      <c r="C88" s="42"/>
      <c r="D88" s="42"/>
      <c r="E88" s="42"/>
      <c r="F88" s="42" t="s">
        <v>20</v>
      </c>
      <c r="G88" s="160" t="s">
        <v>350</v>
      </c>
      <c r="H88" s="184">
        <f t="shared" ref="H88:J88" si="128">H239+H357+H408</f>
        <v>4556000</v>
      </c>
      <c r="I88" s="33">
        <f t="shared" si="128"/>
        <v>4126854</v>
      </c>
      <c r="J88" s="33">
        <f t="shared" si="128"/>
        <v>429146</v>
      </c>
      <c r="K88" s="192">
        <f t="shared" si="122"/>
        <v>89.51</v>
      </c>
      <c r="L88" s="73">
        <f t="shared" ref="L88" si="129">L239+L357+L408</f>
        <v>772800</v>
      </c>
      <c r="M88" s="48">
        <f t="shared" ref="M88:O88" si="130">M239+M357+M408</f>
        <v>208916</v>
      </c>
      <c r="N88" s="33">
        <f t="shared" si="130"/>
        <v>554449</v>
      </c>
      <c r="O88" s="375">
        <f t="shared" si="130"/>
        <v>763365</v>
      </c>
      <c r="P88" s="261">
        <f t="shared" si="80"/>
        <v>9435</v>
      </c>
      <c r="Q88" s="237">
        <f t="shared" si="51"/>
        <v>98.78</v>
      </c>
      <c r="R88" s="114"/>
      <c r="S88" s="85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</row>
    <row r="89" spans="1:162" ht="18" x14ac:dyDescent="0.2">
      <c r="A89" s="199"/>
      <c r="B89" s="42"/>
      <c r="C89" s="42"/>
      <c r="D89" s="42"/>
      <c r="E89" s="42"/>
      <c r="F89" s="42" t="s">
        <v>18</v>
      </c>
      <c r="G89" s="160" t="s">
        <v>318</v>
      </c>
      <c r="H89" s="184">
        <f t="shared" ref="H89:J89" si="131">H240</f>
        <v>67000</v>
      </c>
      <c r="I89" s="33">
        <f t="shared" si="131"/>
        <v>11401</v>
      </c>
      <c r="J89" s="33">
        <f t="shared" si="131"/>
        <v>55599</v>
      </c>
      <c r="K89" s="192">
        <f t="shared" si="122"/>
        <v>90.58</v>
      </c>
      <c r="L89" s="73">
        <f>L240</f>
        <v>13200</v>
      </c>
      <c r="M89" s="48">
        <f>M240</f>
        <v>343</v>
      </c>
      <c r="N89" s="33">
        <f t="shared" ref="N89:O89" si="132">N240</f>
        <v>7240</v>
      </c>
      <c r="O89" s="375">
        <f t="shared" si="132"/>
        <v>7583</v>
      </c>
      <c r="P89" s="261">
        <f t="shared" si="80"/>
        <v>5617</v>
      </c>
      <c r="Q89" s="237">
        <f t="shared" si="51"/>
        <v>57.45</v>
      </c>
      <c r="R89" s="114"/>
      <c r="S89" s="85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</row>
    <row r="90" spans="1:162" ht="33" x14ac:dyDescent="0.2">
      <c r="A90" s="199"/>
      <c r="B90" s="42"/>
      <c r="C90" s="42"/>
      <c r="D90" s="42">
        <v>58</v>
      </c>
      <c r="E90" s="42"/>
      <c r="F90" s="42"/>
      <c r="G90" s="160" t="s">
        <v>83</v>
      </c>
      <c r="H90" s="184">
        <f t="shared" ref="H90:J90" si="133">+H241+H433</f>
        <v>3750000</v>
      </c>
      <c r="I90" s="33">
        <f t="shared" si="133"/>
        <v>3750000</v>
      </c>
      <c r="J90" s="33">
        <f t="shared" si="133"/>
        <v>0</v>
      </c>
      <c r="K90" s="192">
        <f t="shared" si="122"/>
        <v>17.02</v>
      </c>
      <c r="L90" s="73">
        <f t="shared" ref="L90" si="134">+L241+L433</f>
        <v>1861000</v>
      </c>
      <c r="M90" s="48">
        <f t="shared" ref="M90:O90" si="135">+M241+M433</f>
        <v>818738</v>
      </c>
      <c r="N90" s="33">
        <f t="shared" si="135"/>
        <v>977982</v>
      </c>
      <c r="O90" s="375">
        <f t="shared" si="135"/>
        <v>1796720</v>
      </c>
      <c r="P90" s="261">
        <f t="shared" si="80"/>
        <v>64280</v>
      </c>
      <c r="Q90" s="237"/>
      <c r="R90" s="114"/>
      <c r="S90" s="85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</row>
    <row r="91" spans="1:162" ht="18" x14ac:dyDescent="0.2">
      <c r="A91" s="199"/>
      <c r="B91" s="42"/>
      <c r="C91" s="42"/>
      <c r="D91" s="42">
        <v>59</v>
      </c>
      <c r="E91" s="42"/>
      <c r="F91" s="42"/>
      <c r="G91" s="160" t="s">
        <v>161</v>
      </c>
      <c r="H91" s="184">
        <f t="shared" ref="H91:J91" si="136">H147+H359</f>
        <v>175000</v>
      </c>
      <c r="I91" s="33">
        <f t="shared" si="136"/>
        <v>0</v>
      </c>
      <c r="J91" s="33">
        <f t="shared" si="136"/>
        <v>75000</v>
      </c>
      <c r="K91" s="192">
        <f t="shared" si="122"/>
        <v>100</v>
      </c>
      <c r="L91" s="73">
        <f>L147+L359</f>
        <v>0</v>
      </c>
      <c r="M91" s="48">
        <f t="shared" ref="M91:P91" si="137">M147+M359</f>
        <v>0</v>
      </c>
      <c r="N91" s="33">
        <f t="shared" si="137"/>
        <v>0</v>
      </c>
      <c r="O91" s="375">
        <f t="shared" si="137"/>
        <v>0</v>
      </c>
      <c r="P91" s="261">
        <f t="shared" si="137"/>
        <v>0</v>
      </c>
      <c r="Q91" s="237"/>
      <c r="R91" s="114"/>
      <c r="S91" s="85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</row>
    <row r="92" spans="1:162" ht="18" x14ac:dyDescent="0.2">
      <c r="A92" s="199"/>
      <c r="B92" s="42"/>
      <c r="C92" s="42"/>
      <c r="D92" s="42" t="s">
        <v>97</v>
      </c>
      <c r="E92" s="42"/>
      <c r="F92" s="42"/>
      <c r="G92" s="160" t="s">
        <v>162</v>
      </c>
      <c r="H92" s="184">
        <f t="shared" ref="H92:J92" si="138">H93</f>
        <v>0</v>
      </c>
      <c r="I92" s="33">
        <f t="shared" si="138"/>
        <v>0</v>
      </c>
      <c r="J92" s="33">
        <f t="shared" si="138"/>
        <v>0</v>
      </c>
      <c r="K92" s="192">
        <f t="shared" si="122"/>
        <v>0</v>
      </c>
      <c r="L92" s="73">
        <f>L93</f>
        <v>0</v>
      </c>
      <c r="M92" s="48">
        <f t="shared" ref="M92:O92" si="139">M93</f>
        <v>0</v>
      </c>
      <c r="N92" s="33">
        <f t="shared" si="139"/>
        <v>0</v>
      </c>
      <c r="O92" s="375">
        <f t="shared" si="139"/>
        <v>0</v>
      </c>
      <c r="P92" s="261">
        <f t="shared" si="80"/>
        <v>0</v>
      </c>
      <c r="Q92" s="237"/>
      <c r="R92" s="114"/>
      <c r="S92" s="85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</row>
    <row r="93" spans="1:162" ht="18" x14ac:dyDescent="0.2">
      <c r="A93" s="199"/>
      <c r="B93" s="42"/>
      <c r="C93" s="42"/>
      <c r="D93" s="42">
        <v>71</v>
      </c>
      <c r="E93" s="42"/>
      <c r="F93" s="42"/>
      <c r="G93" s="160" t="s">
        <v>396</v>
      </c>
      <c r="H93" s="184">
        <f t="shared" ref="H93:J93" si="140">H244+H362</f>
        <v>0</v>
      </c>
      <c r="I93" s="33">
        <f t="shared" si="140"/>
        <v>0</v>
      </c>
      <c r="J93" s="33">
        <f t="shared" si="140"/>
        <v>0</v>
      </c>
      <c r="K93" s="192"/>
      <c r="L93" s="73">
        <f>L244+L362</f>
        <v>0</v>
      </c>
      <c r="M93" s="48">
        <f t="shared" ref="M93:O93" si="141">M244+M362</f>
        <v>0</v>
      </c>
      <c r="N93" s="33">
        <f t="shared" si="141"/>
        <v>0</v>
      </c>
      <c r="O93" s="375">
        <f t="shared" si="141"/>
        <v>0</v>
      </c>
      <c r="P93" s="261">
        <f t="shared" si="80"/>
        <v>0</v>
      </c>
      <c r="Q93" s="237"/>
      <c r="R93" s="114"/>
      <c r="S93" s="85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</row>
    <row r="94" spans="1:162" ht="18" x14ac:dyDescent="0.2">
      <c r="A94" s="199"/>
      <c r="B94" s="42"/>
      <c r="C94" s="42"/>
      <c r="D94" s="42">
        <v>79</v>
      </c>
      <c r="E94" s="42"/>
      <c r="F94" s="42"/>
      <c r="G94" s="160" t="s">
        <v>164</v>
      </c>
      <c r="H94" s="184">
        <f t="shared" ref="H94:J94" si="142">H95+H96</f>
        <v>0</v>
      </c>
      <c r="I94" s="33">
        <f t="shared" si="142"/>
        <v>0</v>
      </c>
      <c r="J94" s="33">
        <f t="shared" si="142"/>
        <v>0</v>
      </c>
      <c r="K94" s="192"/>
      <c r="L94" s="73">
        <f t="shared" ref="L94" si="143">L95+L96</f>
        <v>0</v>
      </c>
      <c r="M94" s="48">
        <f t="shared" ref="M94:O94" si="144">M95+M96</f>
        <v>0</v>
      </c>
      <c r="N94" s="33">
        <f t="shared" si="144"/>
        <v>0</v>
      </c>
      <c r="O94" s="375">
        <f t="shared" si="144"/>
        <v>0</v>
      </c>
      <c r="P94" s="261">
        <f t="shared" si="80"/>
        <v>0</v>
      </c>
      <c r="Q94" s="237"/>
      <c r="R94" s="114"/>
      <c r="S94" s="85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</row>
    <row r="95" spans="1:162" ht="18" x14ac:dyDescent="0.2">
      <c r="A95" s="199"/>
      <c r="B95" s="42"/>
      <c r="C95" s="42"/>
      <c r="D95" s="42" t="s">
        <v>98</v>
      </c>
      <c r="E95" s="42"/>
      <c r="F95" s="42"/>
      <c r="G95" s="160" t="s">
        <v>401</v>
      </c>
      <c r="H95" s="184">
        <f t="shared" ref="H95:J95" si="145">H437</f>
        <v>0</v>
      </c>
      <c r="I95" s="33">
        <f t="shared" si="145"/>
        <v>0</v>
      </c>
      <c r="J95" s="33">
        <f t="shared" si="145"/>
        <v>0</v>
      </c>
      <c r="K95" s="192"/>
      <c r="L95" s="73">
        <f t="shared" ref="L95" si="146">L437</f>
        <v>0</v>
      </c>
      <c r="M95" s="48">
        <f t="shared" ref="M95:O95" si="147">M437</f>
        <v>0</v>
      </c>
      <c r="N95" s="33">
        <f t="shared" si="147"/>
        <v>0</v>
      </c>
      <c r="O95" s="375">
        <f t="shared" si="147"/>
        <v>0</v>
      </c>
      <c r="P95" s="261">
        <f t="shared" si="80"/>
        <v>0</v>
      </c>
      <c r="Q95" s="237"/>
      <c r="R95" s="114"/>
      <c r="S95" s="85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</row>
    <row r="96" spans="1:162" ht="18" x14ac:dyDescent="0.2">
      <c r="A96" s="199"/>
      <c r="B96" s="42"/>
      <c r="C96" s="42"/>
      <c r="D96" s="42">
        <v>81</v>
      </c>
      <c r="E96" s="42"/>
      <c r="F96" s="42"/>
      <c r="G96" s="160" t="s">
        <v>402</v>
      </c>
      <c r="H96" s="184">
        <f t="shared" ref="H96:J96" si="148">H372</f>
        <v>0</v>
      </c>
      <c r="I96" s="33">
        <f t="shared" si="148"/>
        <v>0</v>
      </c>
      <c r="J96" s="33">
        <f t="shared" si="148"/>
        <v>0</v>
      </c>
      <c r="K96" s="192"/>
      <c r="L96" s="73">
        <f t="shared" ref="L96" si="149">L372</f>
        <v>0</v>
      </c>
      <c r="M96" s="48">
        <f t="shared" ref="M96:O96" si="150">M372</f>
        <v>0</v>
      </c>
      <c r="N96" s="33">
        <f t="shared" si="150"/>
        <v>0</v>
      </c>
      <c r="O96" s="375">
        <f t="shared" si="150"/>
        <v>0</v>
      </c>
      <c r="P96" s="261">
        <f t="shared" si="80"/>
        <v>0</v>
      </c>
      <c r="Q96" s="237"/>
      <c r="R96" s="114"/>
      <c r="S96" s="85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</row>
    <row r="97" spans="1:162" ht="18" x14ac:dyDescent="0.2">
      <c r="A97" s="203"/>
      <c r="B97" s="131"/>
      <c r="C97" s="131"/>
      <c r="D97" s="131">
        <v>85</v>
      </c>
      <c r="E97" s="131"/>
      <c r="F97" s="131"/>
      <c r="G97" s="167" t="s">
        <v>87</v>
      </c>
      <c r="H97" s="187">
        <f t="shared" ref="H97:J97" si="151">+H251+H373+H440</f>
        <v>0</v>
      </c>
      <c r="I97" s="124">
        <f t="shared" si="151"/>
        <v>-30622</v>
      </c>
      <c r="J97" s="124">
        <f t="shared" si="151"/>
        <v>0</v>
      </c>
      <c r="K97" s="188"/>
      <c r="L97" s="348">
        <f t="shared" ref="L97" si="152">+L251+L373+L440</f>
        <v>0</v>
      </c>
      <c r="M97" s="377">
        <f t="shared" ref="M97:O97" si="153">+M251+M373+M440</f>
        <v>-4979</v>
      </c>
      <c r="N97" s="124">
        <f t="shared" si="153"/>
        <v>-1170</v>
      </c>
      <c r="O97" s="378">
        <f t="shared" si="153"/>
        <v>-6149</v>
      </c>
      <c r="P97" s="263"/>
      <c r="Q97" s="242"/>
      <c r="R97" s="114"/>
      <c r="S97" s="85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</row>
    <row r="98" spans="1:162" ht="33" x14ac:dyDescent="0.2">
      <c r="A98" s="436" t="s">
        <v>99</v>
      </c>
      <c r="B98" s="437"/>
      <c r="C98" s="437"/>
      <c r="D98" s="437"/>
      <c r="E98" s="437"/>
      <c r="F98" s="437"/>
      <c r="G98" s="162" t="s">
        <v>100</v>
      </c>
      <c r="H98" s="186">
        <f t="shared" ref="H98:J98" si="154">H99+H150</f>
        <v>278000</v>
      </c>
      <c r="I98" s="154">
        <f t="shared" si="154"/>
        <v>165450</v>
      </c>
      <c r="J98" s="154">
        <f t="shared" si="154"/>
        <v>2550</v>
      </c>
      <c r="K98" s="183">
        <f t="shared" si="48"/>
        <v>59.51</v>
      </c>
      <c r="L98" s="347">
        <f>L99+L150</f>
        <v>153860</v>
      </c>
      <c r="M98" s="67">
        <f>M99+M150</f>
        <v>12414</v>
      </c>
      <c r="N98" s="66">
        <f t="shared" ref="N98:O98" si="155">N99+N150</f>
        <v>6621</v>
      </c>
      <c r="O98" s="376">
        <f t="shared" si="155"/>
        <v>19035</v>
      </c>
      <c r="P98" s="262">
        <f>L98-O98</f>
        <v>134825</v>
      </c>
      <c r="Q98" s="239">
        <f t="shared" ref="Q98:Q99" si="156">ROUND(O98/L98*100,2)</f>
        <v>12.37</v>
      </c>
      <c r="R98" s="114"/>
      <c r="S98" s="85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</row>
    <row r="99" spans="1:162" ht="18" x14ac:dyDescent="0.2">
      <c r="A99" s="199"/>
      <c r="B99" s="42"/>
      <c r="C99" s="42"/>
      <c r="D99" s="42" t="s">
        <v>20</v>
      </c>
      <c r="E99" s="42"/>
      <c r="F99" s="42"/>
      <c r="G99" s="168" t="s">
        <v>153</v>
      </c>
      <c r="H99" s="184">
        <f t="shared" ref="H99:J99" si="157">H100+H129+H147</f>
        <v>278000</v>
      </c>
      <c r="I99" s="33">
        <f t="shared" si="157"/>
        <v>165450</v>
      </c>
      <c r="J99" s="33">
        <f t="shared" si="157"/>
        <v>2550</v>
      </c>
      <c r="K99" s="192">
        <f t="shared" si="48"/>
        <v>59.51</v>
      </c>
      <c r="L99" s="73">
        <f t="shared" ref="L99" si="158">L100+L129+L147</f>
        <v>153860</v>
      </c>
      <c r="M99" s="48">
        <f t="shared" ref="M99:O99" si="159">M100+M129+M147</f>
        <v>12414</v>
      </c>
      <c r="N99" s="33">
        <f t="shared" si="159"/>
        <v>6621</v>
      </c>
      <c r="O99" s="375">
        <f t="shared" si="159"/>
        <v>19035</v>
      </c>
      <c r="P99" s="261">
        <f>L99-O99</f>
        <v>134825</v>
      </c>
      <c r="Q99" s="237">
        <f t="shared" si="156"/>
        <v>12.37</v>
      </c>
      <c r="R99" s="114"/>
      <c r="S99" s="85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</row>
    <row r="100" spans="1:162" ht="18" x14ac:dyDescent="0.2">
      <c r="A100" s="199"/>
      <c r="B100" s="42"/>
      <c r="C100" s="42"/>
      <c r="D100" s="42" t="s">
        <v>89</v>
      </c>
      <c r="E100" s="42"/>
      <c r="F100" s="42"/>
      <c r="G100" s="168" t="s">
        <v>273</v>
      </c>
      <c r="H100" s="184">
        <f t="shared" ref="H100:J100" si="160">H101+H122+H120</f>
        <v>168000</v>
      </c>
      <c r="I100" s="33">
        <f t="shared" si="160"/>
        <v>165450</v>
      </c>
      <c r="J100" s="33">
        <f t="shared" si="160"/>
        <v>2550</v>
      </c>
      <c r="K100" s="192"/>
      <c r="L100" s="73">
        <f>L101+L122+L120</f>
        <v>153860</v>
      </c>
      <c r="M100" s="48">
        <f t="shared" ref="M100:P100" si="161">M101+M122+M120</f>
        <v>12414</v>
      </c>
      <c r="N100" s="33">
        <f t="shared" si="161"/>
        <v>6621</v>
      </c>
      <c r="O100" s="375">
        <f t="shared" si="161"/>
        <v>19035</v>
      </c>
      <c r="P100" s="261">
        <f t="shared" si="161"/>
        <v>134825</v>
      </c>
      <c r="Q100" s="237"/>
      <c r="R100" s="114"/>
      <c r="S100" s="85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</row>
    <row r="101" spans="1:162" ht="18" x14ac:dyDescent="0.2">
      <c r="A101" s="199"/>
      <c r="B101" s="42"/>
      <c r="C101" s="42"/>
      <c r="D101" s="42"/>
      <c r="E101" s="42" t="s">
        <v>20</v>
      </c>
      <c r="F101" s="42"/>
      <c r="G101" s="160" t="s">
        <v>294</v>
      </c>
      <c r="H101" s="184">
        <f t="shared" ref="H101:J101" si="162">SUM(H102:H119)</f>
        <v>161000</v>
      </c>
      <c r="I101" s="33">
        <f t="shared" si="162"/>
        <v>161000</v>
      </c>
      <c r="J101" s="33">
        <f t="shared" si="162"/>
        <v>0</v>
      </c>
      <c r="K101" s="192"/>
      <c r="L101" s="73">
        <f t="shared" ref="L101" si="163">SUM(L102:L119)</f>
        <v>153530</v>
      </c>
      <c r="M101" s="48">
        <f t="shared" ref="M101:O101" si="164">SUM(M102:M119)</f>
        <v>12141</v>
      </c>
      <c r="N101" s="33">
        <f t="shared" si="164"/>
        <v>6476</v>
      </c>
      <c r="O101" s="375">
        <f t="shared" si="164"/>
        <v>18617</v>
      </c>
      <c r="P101" s="261">
        <f t="shared" ref="P101:P149" si="165">L101-O101</f>
        <v>134913</v>
      </c>
      <c r="Q101" s="237"/>
      <c r="R101" s="114"/>
      <c r="S101" s="85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</row>
    <row r="102" spans="1:162" ht="18" x14ac:dyDescent="0.2">
      <c r="A102" s="200"/>
      <c r="B102" s="128"/>
      <c r="C102" s="128"/>
      <c r="D102" s="128"/>
      <c r="E102" s="128"/>
      <c r="F102" s="128" t="s">
        <v>20</v>
      </c>
      <c r="G102" s="161" t="s">
        <v>295</v>
      </c>
      <c r="H102" s="189">
        <v>152000</v>
      </c>
      <c r="I102" s="31">
        <v>152000</v>
      </c>
      <c r="J102" s="31">
        <f>H102-I102</f>
        <v>0</v>
      </c>
      <c r="K102" s="192"/>
      <c r="L102" s="342">
        <v>152000</v>
      </c>
      <c r="M102" s="367">
        <v>10822</v>
      </c>
      <c r="N102" s="31">
        <v>5669</v>
      </c>
      <c r="O102" s="366">
        <f t="shared" ref="O102:O119" si="166">+M102+N102</f>
        <v>16491</v>
      </c>
      <c r="P102" s="264">
        <f t="shared" si="165"/>
        <v>135509</v>
      </c>
      <c r="Q102" s="238"/>
      <c r="R102" s="114"/>
      <c r="S102" s="85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</row>
    <row r="103" spans="1:162" s="107" customFormat="1" ht="18" x14ac:dyDescent="0.2">
      <c r="A103" s="204"/>
      <c r="B103" s="132"/>
      <c r="C103" s="132"/>
      <c r="D103" s="132"/>
      <c r="E103" s="132"/>
      <c r="F103" s="132"/>
      <c r="G103" s="169" t="s">
        <v>377</v>
      </c>
      <c r="H103" s="190">
        <v>0</v>
      </c>
      <c r="I103" s="103">
        <v>0</v>
      </c>
      <c r="J103" s="103">
        <f t="shared" ref="J103:J128" si="167">H103-I103</f>
        <v>0</v>
      </c>
      <c r="K103" s="270"/>
      <c r="L103" s="349">
        <v>0</v>
      </c>
      <c r="M103" s="379">
        <v>0</v>
      </c>
      <c r="N103" s="103">
        <v>0</v>
      </c>
      <c r="O103" s="380">
        <v>0</v>
      </c>
      <c r="P103" s="265"/>
      <c r="Q103" s="243"/>
      <c r="R103" s="152"/>
      <c r="S103" s="153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AV103" s="104"/>
      <c r="AW103" s="104"/>
      <c r="AX103" s="104"/>
      <c r="AY103" s="104"/>
      <c r="AZ103" s="104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5"/>
      <c r="BZ103" s="105"/>
      <c r="CA103" s="105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5"/>
      <c r="CM103" s="105"/>
      <c r="CN103" s="105"/>
      <c r="CO103" s="105"/>
      <c r="CP103" s="105"/>
      <c r="CQ103" s="105"/>
      <c r="CR103" s="105"/>
      <c r="CS103" s="105"/>
      <c r="CT103" s="105"/>
      <c r="CU103" s="105"/>
      <c r="CV103" s="105"/>
      <c r="CW103" s="105"/>
      <c r="CX103" s="105"/>
      <c r="CY103" s="105"/>
      <c r="CZ103" s="105"/>
      <c r="DA103" s="105"/>
      <c r="DB103" s="105"/>
      <c r="DC103" s="105"/>
      <c r="DD103" s="105"/>
      <c r="DE103" s="105"/>
      <c r="DF103" s="105"/>
      <c r="DG103" s="105"/>
      <c r="DH103" s="105"/>
      <c r="DI103" s="105"/>
      <c r="DJ103" s="105"/>
      <c r="DK103" s="106"/>
      <c r="DL103" s="106"/>
      <c r="DM103" s="106"/>
      <c r="DN103" s="106"/>
      <c r="DO103" s="106"/>
      <c r="DP103" s="106"/>
      <c r="DQ103" s="106"/>
      <c r="DR103" s="106"/>
      <c r="DS103" s="106"/>
      <c r="DT103" s="106"/>
      <c r="DU103" s="106"/>
      <c r="DV103" s="106"/>
      <c r="DW103" s="106"/>
      <c r="DX103" s="106"/>
      <c r="DY103" s="106"/>
      <c r="DZ103" s="106"/>
      <c r="EA103" s="106"/>
      <c r="EB103" s="106"/>
      <c r="EC103" s="106"/>
      <c r="ED103" s="106"/>
      <c r="EE103" s="106"/>
      <c r="EF103" s="106"/>
      <c r="EG103" s="106"/>
      <c r="EH103" s="106"/>
      <c r="EI103" s="106"/>
      <c r="EJ103" s="106"/>
      <c r="EK103" s="106"/>
      <c r="EL103" s="106"/>
      <c r="EM103" s="106"/>
      <c r="EN103" s="106"/>
      <c r="EO103" s="106"/>
      <c r="EP103" s="106"/>
      <c r="EQ103" s="106"/>
      <c r="ER103" s="106"/>
      <c r="ES103" s="106"/>
      <c r="ET103" s="106"/>
      <c r="EU103" s="106"/>
      <c r="EV103" s="106"/>
      <c r="EW103" s="106"/>
      <c r="EX103" s="106"/>
      <c r="EY103" s="106"/>
      <c r="EZ103" s="106"/>
      <c r="FA103" s="106"/>
      <c r="FB103" s="106"/>
      <c r="FC103" s="106"/>
      <c r="FD103" s="106"/>
      <c r="FE103" s="106"/>
      <c r="FF103" s="106"/>
    </row>
    <row r="104" spans="1:162" ht="18" x14ac:dyDescent="0.2">
      <c r="A104" s="200"/>
      <c r="B104" s="128"/>
      <c r="C104" s="128"/>
      <c r="D104" s="128"/>
      <c r="E104" s="128"/>
      <c r="F104" s="128" t="s">
        <v>18</v>
      </c>
      <c r="G104" s="161" t="s">
        <v>103</v>
      </c>
      <c r="H104" s="189"/>
      <c r="I104" s="31"/>
      <c r="J104" s="31">
        <f t="shared" si="167"/>
        <v>0</v>
      </c>
      <c r="K104" s="192"/>
      <c r="L104" s="342"/>
      <c r="M104" s="367"/>
      <c r="N104" s="31"/>
      <c r="O104" s="366">
        <f t="shared" si="166"/>
        <v>0</v>
      </c>
      <c r="P104" s="261">
        <f t="shared" si="165"/>
        <v>0</v>
      </c>
      <c r="Q104" s="237"/>
      <c r="R104" s="114"/>
      <c r="S104" s="85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</row>
    <row r="105" spans="1:162" ht="18" x14ac:dyDescent="0.2">
      <c r="A105" s="200"/>
      <c r="B105" s="128"/>
      <c r="C105" s="128"/>
      <c r="D105" s="128"/>
      <c r="E105" s="128"/>
      <c r="F105" s="128"/>
      <c r="G105" s="161" t="s">
        <v>104</v>
      </c>
      <c r="H105" s="189"/>
      <c r="I105" s="31"/>
      <c r="J105" s="31">
        <f t="shared" si="167"/>
        <v>0</v>
      </c>
      <c r="K105" s="192"/>
      <c r="L105" s="342"/>
      <c r="M105" s="367"/>
      <c r="N105" s="31"/>
      <c r="O105" s="366">
        <f t="shared" si="166"/>
        <v>0</v>
      </c>
      <c r="P105" s="261">
        <f t="shared" si="165"/>
        <v>0</v>
      </c>
      <c r="Q105" s="237"/>
      <c r="R105" s="114"/>
      <c r="S105" s="85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</row>
    <row r="106" spans="1:162" ht="18" x14ac:dyDescent="0.2">
      <c r="A106" s="200"/>
      <c r="B106" s="128"/>
      <c r="C106" s="128"/>
      <c r="D106" s="128"/>
      <c r="E106" s="128"/>
      <c r="F106" s="128" t="s">
        <v>7</v>
      </c>
      <c r="G106" s="161" t="s">
        <v>105</v>
      </c>
      <c r="H106" s="189"/>
      <c r="I106" s="31"/>
      <c r="J106" s="31">
        <f t="shared" si="167"/>
        <v>0</v>
      </c>
      <c r="K106" s="192"/>
      <c r="L106" s="342"/>
      <c r="M106" s="367"/>
      <c r="N106" s="31"/>
      <c r="O106" s="366">
        <f t="shared" si="166"/>
        <v>0</v>
      </c>
      <c r="P106" s="261">
        <f t="shared" si="165"/>
        <v>0</v>
      </c>
      <c r="Q106" s="237"/>
      <c r="R106" s="114"/>
      <c r="S106" s="85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</row>
    <row r="107" spans="1:162" ht="18" x14ac:dyDescent="0.2">
      <c r="A107" s="200"/>
      <c r="B107" s="128"/>
      <c r="C107" s="128"/>
      <c r="D107" s="128"/>
      <c r="E107" s="128"/>
      <c r="F107" s="128" t="s">
        <v>136</v>
      </c>
      <c r="G107" s="161" t="s">
        <v>106</v>
      </c>
      <c r="H107" s="189">
        <v>5000</v>
      </c>
      <c r="I107" s="31">
        <v>5000</v>
      </c>
      <c r="J107" s="31">
        <f t="shared" si="167"/>
        <v>0</v>
      </c>
      <c r="K107" s="192"/>
      <c r="L107" s="342">
        <v>1130</v>
      </c>
      <c r="M107" s="367">
        <v>989</v>
      </c>
      <c r="N107" s="31">
        <v>495</v>
      </c>
      <c r="O107" s="366">
        <f t="shared" si="166"/>
        <v>1484</v>
      </c>
      <c r="P107" s="261">
        <f t="shared" si="165"/>
        <v>-354</v>
      </c>
      <c r="Q107" s="237"/>
      <c r="R107" s="114"/>
      <c r="S107" s="85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</row>
    <row r="108" spans="1:162" ht="18" x14ac:dyDescent="0.2">
      <c r="A108" s="200"/>
      <c r="B108" s="128"/>
      <c r="C108" s="128"/>
      <c r="D108" s="128"/>
      <c r="E108" s="128"/>
      <c r="F108" s="128">
        <v>17</v>
      </c>
      <c r="G108" s="416" t="s">
        <v>414</v>
      </c>
      <c r="H108" s="189">
        <v>4000</v>
      </c>
      <c r="I108" s="31">
        <v>4000</v>
      </c>
      <c r="J108" s="31">
        <f t="shared" si="167"/>
        <v>0</v>
      </c>
      <c r="K108" s="192"/>
      <c r="L108" s="342">
        <v>400</v>
      </c>
      <c r="M108" s="367">
        <v>330</v>
      </c>
      <c r="N108" s="31">
        <v>312</v>
      </c>
      <c r="O108" s="366">
        <f t="shared" si="166"/>
        <v>642</v>
      </c>
      <c r="P108" s="261">
        <f t="shared" si="165"/>
        <v>-242</v>
      </c>
      <c r="Q108" s="237"/>
      <c r="R108" s="114"/>
      <c r="S108" s="85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</row>
    <row r="109" spans="1:162" ht="18" x14ac:dyDescent="0.2">
      <c r="A109" s="200"/>
      <c r="B109" s="128"/>
      <c r="C109" s="128"/>
      <c r="D109" s="128"/>
      <c r="E109" s="128"/>
      <c r="F109" s="128"/>
      <c r="G109" s="161" t="s">
        <v>108</v>
      </c>
      <c r="H109" s="189"/>
      <c r="I109" s="31"/>
      <c r="J109" s="31">
        <f t="shared" si="167"/>
        <v>0</v>
      </c>
      <c r="K109" s="192"/>
      <c r="L109" s="342"/>
      <c r="M109" s="367"/>
      <c r="N109" s="31"/>
      <c r="O109" s="366">
        <f t="shared" si="166"/>
        <v>0</v>
      </c>
      <c r="P109" s="261">
        <f t="shared" si="165"/>
        <v>0</v>
      </c>
      <c r="Q109" s="237"/>
      <c r="R109" s="114"/>
      <c r="S109" s="85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</row>
    <row r="110" spans="1:162" ht="18" x14ac:dyDescent="0.2">
      <c r="A110" s="200"/>
      <c r="B110" s="128"/>
      <c r="C110" s="128"/>
      <c r="D110" s="128"/>
      <c r="E110" s="128"/>
      <c r="F110" s="128" t="s">
        <v>109</v>
      </c>
      <c r="G110" s="161" t="s">
        <v>110</v>
      </c>
      <c r="H110" s="189"/>
      <c r="I110" s="31"/>
      <c r="J110" s="31">
        <f t="shared" si="167"/>
        <v>0</v>
      </c>
      <c r="K110" s="192"/>
      <c r="L110" s="342"/>
      <c r="M110" s="367"/>
      <c r="N110" s="31"/>
      <c r="O110" s="366">
        <f t="shared" si="166"/>
        <v>0</v>
      </c>
      <c r="P110" s="261">
        <f t="shared" si="165"/>
        <v>0</v>
      </c>
      <c r="Q110" s="237"/>
      <c r="R110" s="114"/>
      <c r="S110" s="85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</row>
    <row r="111" spans="1:162" ht="18" x14ac:dyDescent="0.2">
      <c r="A111" s="200"/>
      <c r="B111" s="128"/>
      <c r="C111" s="128"/>
      <c r="D111" s="128"/>
      <c r="E111" s="128"/>
      <c r="F111" s="128" t="s">
        <v>111</v>
      </c>
      <c r="G111" s="161" t="s">
        <v>112</v>
      </c>
      <c r="H111" s="189"/>
      <c r="I111" s="31"/>
      <c r="J111" s="31">
        <f t="shared" si="167"/>
        <v>0</v>
      </c>
      <c r="K111" s="192"/>
      <c r="L111" s="342"/>
      <c r="M111" s="367"/>
      <c r="N111" s="31"/>
      <c r="O111" s="366">
        <f t="shared" si="166"/>
        <v>0</v>
      </c>
      <c r="P111" s="261">
        <f t="shared" si="165"/>
        <v>0</v>
      </c>
      <c r="Q111" s="237"/>
      <c r="R111" s="114"/>
      <c r="S111" s="85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</row>
    <row r="112" spans="1:162" ht="18" x14ac:dyDescent="0.2">
      <c r="A112" s="200"/>
      <c r="B112" s="128"/>
      <c r="C112" s="128"/>
      <c r="D112" s="128"/>
      <c r="E112" s="128"/>
      <c r="F112" s="128"/>
      <c r="G112" s="161" t="s">
        <v>113</v>
      </c>
      <c r="H112" s="189"/>
      <c r="I112" s="31"/>
      <c r="J112" s="31">
        <f t="shared" si="167"/>
        <v>0</v>
      </c>
      <c r="K112" s="192"/>
      <c r="L112" s="342"/>
      <c r="M112" s="367"/>
      <c r="N112" s="31"/>
      <c r="O112" s="366">
        <f t="shared" si="166"/>
        <v>0</v>
      </c>
      <c r="P112" s="261">
        <f t="shared" si="165"/>
        <v>0</v>
      </c>
      <c r="Q112" s="237"/>
      <c r="R112" s="114"/>
      <c r="S112" s="85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</row>
    <row r="113" spans="1:162" ht="18" x14ac:dyDescent="0.2">
      <c r="A113" s="200"/>
      <c r="B113" s="128"/>
      <c r="C113" s="128"/>
      <c r="D113" s="128"/>
      <c r="E113" s="128"/>
      <c r="F113" s="128"/>
      <c r="G113" s="161" t="s">
        <v>114</v>
      </c>
      <c r="H113" s="189"/>
      <c r="I113" s="31"/>
      <c r="J113" s="31">
        <f t="shared" si="167"/>
        <v>0</v>
      </c>
      <c r="K113" s="192"/>
      <c r="L113" s="342"/>
      <c r="M113" s="367"/>
      <c r="N113" s="31"/>
      <c r="O113" s="366">
        <f t="shared" si="166"/>
        <v>0</v>
      </c>
      <c r="P113" s="261">
        <f t="shared" si="165"/>
        <v>0</v>
      </c>
      <c r="Q113" s="237"/>
      <c r="R113" s="114"/>
      <c r="S113" s="85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</row>
    <row r="114" spans="1:162" ht="33" x14ac:dyDescent="0.2">
      <c r="A114" s="200"/>
      <c r="B114" s="128"/>
      <c r="C114" s="128"/>
      <c r="D114" s="128"/>
      <c r="E114" s="128"/>
      <c r="F114" s="128"/>
      <c r="G114" s="161" t="s">
        <v>115</v>
      </c>
      <c r="H114" s="189"/>
      <c r="I114" s="31"/>
      <c r="J114" s="31">
        <f t="shared" si="167"/>
        <v>0</v>
      </c>
      <c r="K114" s="192"/>
      <c r="L114" s="342"/>
      <c r="M114" s="367"/>
      <c r="N114" s="31"/>
      <c r="O114" s="366">
        <f t="shared" si="166"/>
        <v>0</v>
      </c>
      <c r="P114" s="261">
        <f t="shared" si="165"/>
        <v>0</v>
      </c>
      <c r="Q114" s="237"/>
      <c r="R114" s="114"/>
      <c r="S114" s="85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</row>
    <row r="115" spans="1:162" ht="18" x14ac:dyDescent="0.2">
      <c r="A115" s="200"/>
      <c r="B115" s="128"/>
      <c r="C115" s="128"/>
      <c r="D115" s="128"/>
      <c r="E115" s="128"/>
      <c r="F115" s="128">
        <v>13</v>
      </c>
      <c r="G115" s="161" t="s">
        <v>116</v>
      </c>
      <c r="H115" s="189"/>
      <c r="I115" s="31"/>
      <c r="J115" s="31">
        <f t="shared" si="167"/>
        <v>0</v>
      </c>
      <c r="K115" s="192"/>
      <c r="L115" s="342"/>
      <c r="M115" s="367"/>
      <c r="N115" s="31"/>
      <c r="O115" s="366">
        <f t="shared" si="166"/>
        <v>0</v>
      </c>
      <c r="P115" s="261">
        <f t="shared" si="165"/>
        <v>0</v>
      </c>
      <c r="Q115" s="237"/>
      <c r="R115" s="114"/>
      <c r="S115" s="85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</row>
    <row r="116" spans="1:162" ht="18" x14ac:dyDescent="0.2">
      <c r="A116" s="200"/>
      <c r="B116" s="128"/>
      <c r="C116" s="128"/>
      <c r="D116" s="128"/>
      <c r="E116" s="128"/>
      <c r="F116" s="128"/>
      <c r="G116" s="161" t="s">
        <v>117</v>
      </c>
      <c r="H116" s="189"/>
      <c r="I116" s="31"/>
      <c r="J116" s="31">
        <f t="shared" si="167"/>
        <v>0</v>
      </c>
      <c r="K116" s="192"/>
      <c r="L116" s="342"/>
      <c r="M116" s="367"/>
      <c r="N116" s="31"/>
      <c r="O116" s="366">
        <f t="shared" si="166"/>
        <v>0</v>
      </c>
      <c r="P116" s="261">
        <f t="shared" si="165"/>
        <v>0</v>
      </c>
      <c r="Q116" s="237"/>
      <c r="R116" s="114"/>
      <c r="S116" s="85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</row>
    <row r="117" spans="1:162" ht="33" x14ac:dyDescent="0.2">
      <c r="A117" s="200"/>
      <c r="B117" s="128"/>
      <c r="C117" s="128"/>
      <c r="D117" s="128"/>
      <c r="E117" s="128"/>
      <c r="F117" s="128"/>
      <c r="G117" s="161" t="s">
        <v>118</v>
      </c>
      <c r="H117" s="189"/>
      <c r="I117" s="31"/>
      <c r="J117" s="31">
        <f t="shared" si="167"/>
        <v>0</v>
      </c>
      <c r="K117" s="192"/>
      <c r="L117" s="342"/>
      <c r="M117" s="367"/>
      <c r="N117" s="31"/>
      <c r="O117" s="366">
        <f t="shared" si="166"/>
        <v>0</v>
      </c>
      <c r="P117" s="261">
        <f t="shared" si="165"/>
        <v>0</v>
      </c>
      <c r="Q117" s="237"/>
      <c r="R117" s="114"/>
      <c r="S117" s="85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</row>
    <row r="118" spans="1:162" ht="18" x14ac:dyDescent="0.2">
      <c r="A118" s="200"/>
      <c r="B118" s="128"/>
      <c r="C118" s="128"/>
      <c r="D118" s="128"/>
      <c r="E118" s="128"/>
      <c r="F118" s="128"/>
      <c r="G118" s="161" t="s">
        <v>119</v>
      </c>
      <c r="H118" s="189"/>
      <c r="I118" s="31"/>
      <c r="J118" s="31">
        <f t="shared" si="167"/>
        <v>0</v>
      </c>
      <c r="K118" s="192"/>
      <c r="L118" s="342"/>
      <c r="M118" s="367"/>
      <c r="N118" s="31"/>
      <c r="O118" s="366">
        <f t="shared" si="166"/>
        <v>0</v>
      </c>
      <c r="P118" s="261">
        <f t="shared" si="165"/>
        <v>0</v>
      </c>
      <c r="Q118" s="237"/>
      <c r="R118" s="114"/>
      <c r="S118" s="85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</row>
    <row r="119" spans="1:162" ht="18" x14ac:dyDescent="0.2">
      <c r="A119" s="200"/>
      <c r="B119" s="128"/>
      <c r="C119" s="128"/>
      <c r="D119" s="128"/>
      <c r="E119" s="128"/>
      <c r="F119" s="128" t="s">
        <v>91</v>
      </c>
      <c r="G119" s="161" t="s">
        <v>120</v>
      </c>
      <c r="H119" s="189"/>
      <c r="I119" s="31"/>
      <c r="J119" s="31">
        <f t="shared" si="167"/>
        <v>0</v>
      </c>
      <c r="K119" s="192"/>
      <c r="L119" s="342"/>
      <c r="M119" s="367"/>
      <c r="N119" s="31"/>
      <c r="O119" s="366">
        <f t="shared" si="166"/>
        <v>0</v>
      </c>
      <c r="P119" s="261">
        <f t="shared" si="165"/>
        <v>0</v>
      </c>
      <c r="Q119" s="237"/>
      <c r="R119" s="114"/>
      <c r="S119" s="85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</row>
    <row r="120" spans="1:162" ht="18" x14ac:dyDescent="0.2">
      <c r="A120" s="200"/>
      <c r="B120" s="128"/>
      <c r="C120" s="128"/>
      <c r="D120" s="128"/>
      <c r="E120" s="133" t="s">
        <v>58</v>
      </c>
      <c r="F120" s="42"/>
      <c r="G120" s="160" t="s">
        <v>371</v>
      </c>
      <c r="H120" s="191">
        <f t="shared" ref="H120:J120" si="168">H121</f>
        <v>4000</v>
      </c>
      <c r="I120" s="34">
        <f t="shared" si="168"/>
        <v>1450</v>
      </c>
      <c r="J120" s="34">
        <f t="shared" si="168"/>
        <v>2550</v>
      </c>
      <c r="K120" s="192"/>
      <c r="L120" s="350">
        <f>L121</f>
        <v>0</v>
      </c>
      <c r="M120" s="381">
        <f t="shared" ref="M120:P120" si="169">M121</f>
        <v>0</v>
      </c>
      <c r="N120" s="34">
        <f t="shared" si="169"/>
        <v>0</v>
      </c>
      <c r="O120" s="205">
        <f t="shared" si="169"/>
        <v>0</v>
      </c>
      <c r="P120" s="261">
        <f t="shared" si="169"/>
        <v>0</v>
      </c>
      <c r="Q120" s="76"/>
      <c r="R120" s="114"/>
      <c r="S120" s="85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</row>
    <row r="121" spans="1:162" ht="18" x14ac:dyDescent="0.2">
      <c r="A121" s="200"/>
      <c r="B121" s="128"/>
      <c r="C121" s="128"/>
      <c r="D121" s="128"/>
      <c r="E121" s="128"/>
      <c r="F121" s="134" t="s">
        <v>370</v>
      </c>
      <c r="G121" s="161" t="s">
        <v>372</v>
      </c>
      <c r="H121" s="189">
        <v>4000</v>
      </c>
      <c r="I121" s="31">
        <v>1450</v>
      </c>
      <c r="J121" s="31">
        <f t="shared" si="167"/>
        <v>2550</v>
      </c>
      <c r="K121" s="192"/>
      <c r="L121" s="342"/>
      <c r="M121" s="367"/>
      <c r="N121" s="31"/>
      <c r="O121" s="366">
        <v>0</v>
      </c>
      <c r="P121" s="264">
        <f t="shared" si="165"/>
        <v>0</v>
      </c>
      <c r="Q121" s="238"/>
      <c r="R121" s="114"/>
      <c r="S121" s="85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</row>
    <row r="122" spans="1:162" ht="18" x14ac:dyDescent="0.2">
      <c r="A122" s="199"/>
      <c r="B122" s="42"/>
      <c r="C122" s="42"/>
      <c r="D122" s="42"/>
      <c r="E122" s="42" t="s">
        <v>35</v>
      </c>
      <c r="F122" s="42"/>
      <c r="G122" s="160" t="s">
        <v>296</v>
      </c>
      <c r="H122" s="184">
        <f t="shared" ref="H122:J122" si="170">H123+H124+H125+H126+H127+H128</f>
        <v>3000</v>
      </c>
      <c r="I122" s="33">
        <f t="shared" si="170"/>
        <v>3000</v>
      </c>
      <c r="J122" s="33">
        <f t="shared" si="170"/>
        <v>0</v>
      </c>
      <c r="K122" s="192"/>
      <c r="L122" s="73">
        <f t="shared" ref="L122" si="171">L123+L124+L125+L126+L127+L128</f>
        <v>330</v>
      </c>
      <c r="M122" s="48">
        <f t="shared" ref="M122:O122" si="172">M123+M124+M125+M126+M127+M128</f>
        <v>273</v>
      </c>
      <c r="N122" s="33">
        <f t="shared" si="172"/>
        <v>145</v>
      </c>
      <c r="O122" s="375">
        <f t="shared" si="172"/>
        <v>418</v>
      </c>
      <c r="P122" s="261">
        <f t="shared" si="165"/>
        <v>-88</v>
      </c>
      <c r="Q122" s="237"/>
      <c r="R122" s="114"/>
      <c r="S122" s="85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</row>
    <row r="123" spans="1:162" ht="18" x14ac:dyDescent="0.2">
      <c r="A123" s="200"/>
      <c r="B123" s="128"/>
      <c r="C123" s="128"/>
      <c r="D123" s="128"/>
      <c r="E123" s="128"/>
      <c r="F123" s="128" t="s">
        <v>20</v>
      </c>
      <c r="G123" s="161" t="s">
        <v>297</v>
      </c>
      <c r="H123" s="189"/>
      <c r="I123" s="31"/>
      <c r="J123" s="31">
        <f t="shared" si="167"/>
        <v>0</v>
      </c>
      <c r="K123" s="192"/>
      <c r="L123" s="342"/>
      <c r="M123" s="367"/>
      <c r="N123" s="31"/>
      <c r="O123" s="366">
        <f t="shared" ref="O123:O128" si="173">+M123+N123</f>
        <v>0</v>
      </c>
      <c r="P123" s="264">
        <f t="shared" si="165"/>
        <v>0</v>
      </c>
      <c r="Q123" s="238"/>
      <c r="R123" s="114"/>
      <c r="S123" s="85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</row>
    <row r="124" spans="1:162" ht="18" x14ac:dyDescent="0.2">
      <c r="A124" s="200"/>
      <c r="B124" s="128"/>
      <c r="C124" s="128"/>
      <c r="D124" s="128"/>
      <c r="E124" s="128"/>
      <c r="F124" s="128" t="s">
        <v>18</v>
      </c>
      <c r="G124" s="161" t="s">
        <v>298</v>
      </c>
      <c r="H124" s="189"/>
      <c r="I124" s="31"/>
      <c r="J124" s="31">
        <f t="shared" si="167"/>
        <v>0</v>
      </c>
      <c r="K124" s="192"/>
      <c r="L124" s="342"/>
      <c r="M124" s="367"/>
      <c r="N124" s="31"/>
      <c r="O124" s="366">
        <f t="shared" si="173"/>
        <v>0</v>
      </c>
      <c r="P124" s="264">
        <f t="shared" si="165"/>
        <v>0</v>
      </c>
      <c r="Q124" s="238"/>
      <c r="R124" s="114"/>
      <c r="S124" s="85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</row>
    <row r="125" spans="1:162" ht="18" x14ac:dyDescent="0.2">
      <c r="A125" s="200"/>
      <c r="B125" s="128"/>
      <c r="C125" s="128"/>
      <c r="D125" s="128"/>
      <c r="E125" s="128"/>
      <c r="F125" s="128" t="s">
        <v>35</v>
      </c>
      <c r="G125" s="161" t="s">
        <v>299</v>
      </c>
      <c r="H125" s="189"/>
      <c r="I125" s="31"/>
      <c r="J125" s="31">
        <f t="shared" si="167"/>
        <v>0</v>
      </c>
      <c r="K125" s="192"/>
      <c r="L125" s="342"/>
      <c r="M125" s="367"/>
      <c r="N125" s="31"/>
      <c r="O125" s="366">
        <f t="shared" si="173"/>
        <v>0</v>
      </c>
      <c r="P125" s="264">
        <f t="shared" si="165"/>
        <v>0</v>
      </c>
      <c r="Q125" s="238"/>
      <c r="R125" s="114"/>
      <c r="S125" s="85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</row>
    <row r="126" spans="1:162" ht="33" x14ac:dyDescent="0.2">
      <c r="A126" s="200"/>
      <c r="B126" s="128"/>
      <c r="C126" s="128"/>
      <c r="D126" s="128"/>
      <c r="E126" s="128"/>
      <c r="F126" s="128" t="s">
        <v>7</v>
      </c>
      <c r="G126" s="161" t="s">
        <v>300</v>
      </c>
      <c r="H126" s="189"/>
      <c r="I126" s="31"/>
      <c r="J126" s="31">
        <f t="shared" si="167"/>
        <v>0</v>
      </c>
      <c r="K126" s="192"/>
      <c r="L126" s="342"/>
      <c r="M126" s="367"/>
      <c r="N126" s="31"/>
      <c r="O126" s="366">
        <f t="shared" si="173"/>
        <v>0</v>
      </c>
      <c r="P126" s="264">
        <f t="shared" si="165"/>
        <v>0</v>
      </c>
      <c r="Q126" s="238"/>
      <c r="R126" s="114"/>
      <c r="S126" s="85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</row>
    <row r="127" spans="1:162" ht="18" x14ac:dyDescent="0.2">
      <c r="A127" s="200"/>
      <c r="B127" s="128"/>
      <c r="C127" s="128"/>
      <c r="D127" s="128"/>
      <c r="E127" s="128"/>
      <c r="F127" s="128" t="s">
        <v>22</v>
      </c>
      <c r="G127" s="161" t="s">
        <v>301</v>
      </c>
      <c r="H127" s="189"/>
      <c r="I127" s="31"/>
      <c r="J127" s="31">
        <f t="shared" si="167"/>
        <v>0</v>
      </c>
      <c r="K127" s="192"/>
      <c r="L127" s="342"/>
      <c r="M127" s="367"/>
      <c r="N127" s="31"/>
      <c r="O127" s="366">
        <f t="shared" si="173"/>
        <v>0</v>
      </c>
      <c r="P127" s="264">
        <f t="shared" si="165"/>
        <v>0</v>
      </c>
      <c r="Q127" s="238"/>
      <c r="R127" s="114"/>
      <c r="S127" s="85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</row>
    <row r="128" spans="1:162" ht="18" x14ac:dyDescent="0.2">
      <c r="A128" s="200"/>
      <c r="B128" s="128"/>
      <c r="C128" s="128"/>
      <c r="D128" s="128"/>
      <c r="E128" s="128"/>
      <c r="F128" s="128" t="s">
        <v>127</v>
      </c>
      <c r="G128" s="161" t="s">
        <v>373</v>
      </c>
      <c r="H128" s="189">
        <v>3000</v>
      </c>
      <c r="I128" s="31">
        <v>3000</v>
      </c>
      <c r="J128" s="31">
        <f t="shared" si="167"/>
        <v>0</v>
      </c>
      <c r="K128" s="192"/>
      <c r="L128" s="342">
        <v>330</v>
      </c>
      <c r="M128" s="367">
        <v>273</v>
      </c>
      <c r="N128" s="31">
        <v>145</v>
      </c>
      <c r="O128" s="366">
        <f t="shared" si="173"/>
        <v>418</v>
      </c>
      <c r="P128" s="261">
        <f t="shared" si="165"/>
        <v>-88</v>
      </c>
      <c r="Q128" s="237"/>
      <c r="R128" s="114"/>
      <c r="S128" s="85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</row>
    <row r="129" spans="1:162" ht="18" x14ac:dyDescent="0.2">
      <c r="A129" s="199"/>
      <c r="B129" s="42"/>
      <c r="C129" s="42"/>
      <c r="D129" s="42" t="s">
        <v>90</v>
      </c>
      <c r="E129" s="42"/>
      <c r="F129" s="42"/>
      <c r="G129" s="168" t="s">
        <v>72</v>
      </c>
      <c r="H129" s="184">
        <f t="shared" ref="H129:J129" si="174">H130+H137+H141+H142</f>
        <v>10000</v>
      </c>
      <c r="I129" s="33">
        <f t="shared" si="174"/>
        <v>0</v>
      </c>
      <c r="J129" s="33">
        <f t="shared" si="174"/>
        <v>0</v>
      </c>
      <c r="K129" s="192">
        <f t="shared" ref="K129:K172" si="175">ROUND(I129/H129*100,2)</f>
        <v>0</v>
      </c>
      <c r="L129" s="73">
        <f t="shared" ref="L129" si="176">L130+L137+L141+L142</f>
        <v>0</v>
      </c>
      <c r="M129" s="48">
        <f t="shared" ref="M129:O129" si="177">M130+M137+M141+M142</f>
        <v>0</v>
      </c>
      <c r="N129" s="33">
        <f t="shared" si="177"/>
        <v>0</v>
      </c>
      <c r="O129" s="375">
        <f t="shared" si="177"/>
        <v>0</v>
      </c>
      <c r="P129" s="261">
        <f t="shared" si="165"/>
        <v>0</v>
      </c>
      <c r="Q129" s="237" t="e">
        <f t="shared" ref="Q129:Q148" si="178">ROUND(O129/L129*100,2)</f>
        <v>#DIV/0!</v>
      </c>
      <c r="R129" s="114"/>
      <c r="S129" s="85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</row>
    <row r="130" spans="1:162" ht="18" x14ac:dyDescent="0.2">
      <c r="A130" s="199"/>
      <c r="B130" s="42"/>
      <c r="C130" s="42"/>
      <c r="D130" s="42"/>
      <c r="E130" s="42" t="s">
        <v>20</v>
      </c>
      <c r="F130" s="42"/>
      <c r="G130" s="160" t="s">
        <v>129</v>
      </c>
      <c r="H130" s="184">
        <f t="shared" ref="H130:J130" si="179">SUM(H131:H136)</f>
        <v>5000</v>
      </c>
      <c r="I130" s="33">
        <f t="shared" si="179"/>
        <v>0</v>
      </c>
      <c r="J130" s="33">
        <f t="shared" si="179"/>
        <v>0</v>
      </c>
      <c r="K130" s="192"/>
      <c r="L130" s="73">
        <f t="shared" ref="L130" si="180">SUM(L131:L136)</f>
        <v>0</v>
      </c>
      <c r="M130" s="48">
        <f t="shared" ref="M130:O130" si="181">SUM(M131:M136)</f>
        <v>0</v>
      </c>
      <c r="N130" s="33">
        <f t="shared" si="181"/>
        <v>0</v>
      </c>
      <c r="O130" s="375">
        <f t="shared" si="181"/>
        <v>0</v>
      </c>
      <c r="P130" s="261">
        <f t="shared" si="165"/>
        <v>0</v>
      </c>
      <c r="Q130" s="237"/>
      <c r="R130" s="114"/>
      <c r="S130" s="85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</row>
    <row r="131" spans="1:162" ht="18" x14ac:dyDescent="0.2">
      <c r="A131" s="200"/>
      <c r="B131" s="128"/>
      <c r="C131" s="128"/>
      <c r="D131" s="128"/>
      <c r="E131" s="128"/>
      <c r="F131" s="128" t="s">
        <v>20</v>
      </c>
      <c r="G131" s="161" t="s">
        <v>130</v>
      </c>
      <c r="H131" s="189"/>
      <c r="I131" s="31"/>
      <c r="J131" s="31"/>
      <c r="K131" s="192"/>
      <c r="L131" s="342"/>
      <c r="M131" s="367"/>
      <c r="N131" s="31"/>
      <c r="O131" s="366">
        <f t="shared" ref="O131:O136" si="182">+M131+N131</f>
        <v>0</v>
      </c>
      <c r="P131" s="261">
        <f t="shared" si="165"/>
        <v>0</v>
      </c>
      <c r="Q131" s="237"/>
      <c r="R131" s="114"/>
      <c r="S131" s="85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</row>
    <row r="132" spans="1:162" ht="18" x14ac:dyDescent="0.2">
      <c r="A132" s="200"/>
      <c r="B132" s="128"/>
      <c r="C132" s="128"/>
      <c r="D132" s="128"/>
      <c r="E132" s="128"/>
      <c r="F132" s="128" t="s">
        <v>18</v>
      </c>
      <c r="G132" s="161" t="s">
        <v>131</v>
      </c>
      <c r="H132" s="189"/>
      <c r="I132" s="31"/>
      <c r="J132" s="31"/>
      <c r="K132" s="192"/>
      <c r="L132" s="342"/>
      <c r="M132" s="367"/>
      <c r="N132" s="31"/>
      <c r="O132" s="366">
        <f t="shared" si="182"/>
        <v>0</v>
      </c>
      <c r="P132" s="261">
        <f t="shared" si="165"/>
        <v>0</v>
      </c>
      <c r="Q132" s="237"/>
      <c r="R132" s="114"/>
      <c r="S132" s="85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</row>
    <row r="133" spans="1:162" ht="18" x14ac:dyDescent="0.2">
      <c r="A133" s="200"/>
      <c r="B133" s="128"/>
      <c r="C133" s="128"/>
      <c r="D133" s="128"/>
      <c r="E133" s="128"/>
      <c r="F133" s="128" t="s">
        <v>35</v>
      </c>
      <c r="G133" s="161" t="s">
        <v>132</v>
      </c>
      <c r="H133" s="189"/>
      <c r="I133" s="31"/>
      <c r="J133" s="31"/>
      <c r="K133" s="192"/>
      <c r="L133" s="342"/>
      <c r="M133" s="367"/>
      <c r="N133" s="31"/>
      <c r="O133" s="366">
        <f t="shared" si="182"/>
        <v>0</v>
      </c>
      <c r="P133" s="261">
        <f t="shared" si="165"/>
        <v>0</v>
      </c>
      <c r="Q133" s="237"/>
      <c r="R133" s="114"/>
      <c r="S133" s="85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</row>
    <row r="134" spans="1:162" ht="18" x14ac:dyDescent="0.2">
      <c r="A134" s="200"/>
      <c r="B134" s="128"/>
      <c r="C134" s="128"/>
      <c r="D134" s="128"/>
      <c r="E134" s="128"/>
      <c r="F134" s="128" t="s">
        <v>7</v>
      </c>
      <c r="G134" s="161" t="s">
        <v>133</v>
      </c>
      <c r="H134" s="189"/>
      <c r="I134" s="31"/>
      <c r="J134" s="31"/>
      <c r="K134" s="192"/>
      <c r="L134" s="342"/>
      <c r="M134" s="367"/>
      <c r="N134" s="31"/>
      <c r="O134" s="366">
        <f t="shared" si="182"/>
        <v>0</v>
      </c>
      <c r="P134" s="261">
        <f t="shared" si="165"/>
        <v>0</v>
      </c>
      <c r="Q134" s="237"/>
      <c r="R134" s="114"/>
      <c r="S134" s="85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</row>
    <row r="135" spans="1:162" ht="33" x14ac:dyDescent="0.2">
      <c r="A135" s="200"/>
      <c r="B135" s="128"/>
      <c r="C135" s="128"/>
      <c r="D135" s="128"/>
      <c r="E135" s="128"/>
      <c r="F135" s="128" t="s">
        <v>111</v>
      </c>
      <c r="G135" s="161" t="s">
        <v>134</v>
      </c>
      <c r="H135" s="189">
        <v>5000</v>
      </c>
      <c r="I135" s="31">
        <v>0</v>
      </c>
      <c r="J135" s="31"/>
      <c r="K135" s="192"/>
      <c r="L135" s="342"/>
      <c r="M135" s="367"/>
      <c r="N135" s="31"/>
      <c r="O135" s="366">
        <f t="shared" si="182"/>
        <v>0</v>
      </c>
      <c r="P135" s="261">
        <f t="shared" si="165"/>
        <v>0</v>
      </c>
      <c r="Q135" s="237"/>
      <c r="R135" s="114"/>
      <c r="S135" s="85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</row>
    <row r="136" spans="1:162" ht="33" x14ac:dyDescent="0.2">
      <c r="A136" s="200"/>
      <c r="B136" s="128"/>
      <c r="C136" s="128"/>
      <c r="D136" s="128"/>
      <c r="E136" s="128"/>
      <c r="F136" s="128" t="s">
        <v>91</v>
      </c>
      <c r="G136" s="161" t="s">
        <v>135</v>
      </c>
      <c r="H136" s="189"/>
      <c r="I136" s="31"/>
      <c r="J136" s="31"/>
      <c r="K136" s="192"/>
      <c r="L136" s="342"/>
      <c r="M136" s="367"/>
      <c r="N136" s="31"/>
      <c r="O136" s="366">
        <f t="shared" si="182"/>
        <v>0</v>
      </c>
      <c r="P136" s="261">
        <f t="shared" si="165"/>
        <v>0</v>
      </c>
      <c r="Q136" s="237"/>
      <c r="R136" s="114"/>
      <c r="S136" s="85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</row>
    <row r="137" spans="1:162" ht="18" x14ac:dyDescent="0.2">
      <c r="A137" s="199"/>
      <c r="B137" s="42"/>
      <c r="C137" s="42"/>
      <c r="D137" s="42"/>
      <c r="E137" s="42" t="s">
        <v>136</v>
      </c>
      <c r="F137" s="42"/>
      <c r="G137" s="168" t="s">
        <v>137</v>
      </c>
      <c r="H137" s="184">
        <f t="shared" ref="H137:J137" si="183">H138+H139+H140</f>
        <v>0</v>
      </c>
      <c r="I137" s="33">
        <f t="shared" si="183"/>
        <v>0</v>
      </c>
      <c r="J137" s="33">
        <f t="shared" si="183"/>
        <v>0</v>
      </c>
      <c r="K137" s="192"/>
      <c r="L137" s="73">
        <f t="shared" ref="L137" si="184">L138+L139+L140</f>
        <v>0</v>
      </c>
      <c r="M137" s="48">
        <f t="shared" ref="M137:O137" si="185">M138+M139+M140</f>
        <v>0</v>
      </c>
      <c r="N137" s="33">
        <f t="shared" si="185"/>
        <v>0</v>
      </c>
      <c r="O137" s="375">
        <f t="shared" si="185"/>
        <v>0</v>
      </c>
      <c r="P137" s="261">
        <f t="shared" si="165"/>
        <v>0</v>
      </c>
      <c r="Q137" s="237"/>
      <c r="R137" s="114"/>
      <c r="S137" s="85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</row>
    <row r="138" spans="1:162" ht="18" x14ac:dyDescent="0.2">
      <c r="A138" s="200"/>
      <c r="B138" s="128"/>
      <c r="C138" s="128"/>
      <c r="D138" s="128"/>
      <c r="E138" s="128"/>
      <c r="F138" s="128"/>
      <c r="G138" s="161" t="s">
        <v>138</v>
      </c>
      <c r="H138" s="189"/>
      <c r="I138" s="31"/>
      <c r="J138" s="31"/>
      <c r="K138" s="192"/>
      <c r="L138" s="342"/>
      <c r="M138" s="367"/>
      <c r="N138" s="31"/>
      <c r="O138" s="366">
        <f t="shared" ref="O138:O141" si="186">+M138+N138</f>
        <v>0</v>
      </c>
      <c r="P138" s="261">
        <f t="shared" si="165"/>
        <v>0</v>
      </c>
      <c r="Q138" s="237"/>
      <c r="R138" s="114"/>
      <c r="S138" s="85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</row>
    <row r="139" spans="1:162" ht="18" x14ac:dyDescent="0.2">
      <c r="A139" s="200"/>
      <c r="B139" s="128"/>
      <c r="C139" s="128"/>
      <c r="D139" s="128"/>
      <c r="E139" s="128"/>
      <c r="F139" s="128"/>
      <c r="G139" s="161" t="s">
        <v>139</v>
      </c>
      <c r="H139" s="189"/>
      <c r="I139" s="31"/>
      <c r="J139" s="31"/>
      <c r="K139" s="192"/>
      <c r="L139" s="342"/>
      <c r="M139" s="367"/>
      <c r="N139" s="31"/>
      <c r="O139" s="366">
        <f t="shared" si="186"/>
        <v>0</v>
      </c>
      <c r="P139" s="261">
        <f t="shared" si="165"/>
        <v>0</v>
      </c>
      <c r="Q139" s="237"/>
      <c r="R139" s="114"/>
      <c r="S139" s="85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</row>
    <row r="140" spans="1:162" ht="18" x14ac:dyDescent="0.2">
      <c r="A140" s="200"/>
      <c r="B140" s="128"/>
      <c r="C140" s="128"/>
      <c r="D140" s="128"/>
      <c r="E140" s="128"/>
      <c r="F140" s="128" t="s">
        <v>91</v>
      </c>
      <c r="G140" s="161" t="s">
        <v>140</v>
      </c>
      <c r="H140" s="189"/>
      <c r="I140" s="31"/>
      <c r="J140" s="31"/>
      <c r="K140" s="192"/>
      <c r="L140" s="342"/>
      <c r="M140" s="367"/>
      <c r="N140" s="31"/>
      <c r="O140" s="366">
        <f t="shared" si="186"/>
        <v>0</v>
      </c>
      <c r="P140" s="261">
        <f t="shared" si="165"/>
        <v>0</v>
      </c>
      <c r="Q140" s="237"/>
      <c r="R140" s="114"/>
      <c r="S140" s="85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</row>
    <row r="141" spans="1:162" ht="18" x14ac:dyDescent="0.2">
      <c r="A141" s="200"/>
      <c r="B141" s="128"/>
      <c r="C141" s="128"/>
      <c r="D141" s="128"/>
      <c r="E141" s="128">
        <v>13</v>
      </c>
      <c r="F141" s="128"/>
      <c r="G141" s="161" t="s">
        <v>141</v>
      </c>
      <c r="H141" s="189"/>
      <c r="I141" s="31"/>
      <c r="J141" s="31"/>
      <c r="K141" s="192"/>
      <c r="L141" s="342"/>
      <c r="M141" s="367"/>
      <c r="N141" s="31"/>
      <c r="O141" s="366">
        <f t="shared" si="186"/>
        <v>0</v>
      </c>
      <c r="P141" s="261">
        <f t="shared" si="165"/>
        <v>0</v>
      </c>
      <c r="Q141" s="237"/>
      <c r="R141" s="114"/>
      <c r="S141" s="85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</row>
    <row r="142" spans="1:162" ht="18" x14ac:dyDescent="0.2">
      <c r="A142" s="199"/>
      <c r="B142" s="42"/>
      <c r="C142" s="42"/>
      <c r="D142" s="42"/>
      <c r="E142" s="42" t="s">
        <v>91</v>
      </c>
      <c r="F142" s="42"/>
      <c r="G142" s="168" t="s">
        <v>142</v>
      </c>
      <c r="H142" s="184">
        <f t="shared" ref="H142:J142" si="187">H143+H144+H145+H146</f>
        <v>5000</v>
      </c>
      <c r="I142" s="33">
        <f t="shared" si="187"/>
        <v>0</v>
      </c>
      <c r="J142" s="33">
        <f t="shared" si="187"/>
        <v>0</v>
      </c>
      <c r="K142" s="192">
        <f t="shared" si="175"/>
        <v>0</v>
      </c>
      <c r="L142" s="73">
        <f t="shared" ref="L142" si="188">L143+L144+L145+L146</f>
        <v>0</v>
      </c>
      <c r="M142" s="48">
        <f t="shared" ref="M142:O142" si="189">M143+M144+M145+M146</f>
        <v>0</v>
      </c>
      <c r="N142" s="33">
        <f t="shared" si="189"/>
        <v>0</v>
      </c>
      <c r="O142" s="375">
        <f t="shared" si="189"/>
        <v>0</v>
      </c>
      <c r="P142" s="261">
        <f t="shared" si="165"/>
        <v>0</v>
      </c>
      <c r="Q142" s="237" t="e">
        <f t="shared" si="178"/>
        <v>#DIV/0!</v>
      </c>
      <c r="R142" s="114"/>
      <c r="S142" s="85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</row>
    <row r="143" spans="1:162" ht="18" x14ac:dyDescent="0.2">
      <c r="A143" s="200"/>
      <c r="B143" s="128"/>
      <c r="C143" s="128"/>
      <c r="D143" s="128"/>
      <c r="E143" s="128"/>
      <c r="F143" s="128"/>
      <c r="G143" s="161" t="s">
        <v>143</v>
      </c>
      <c r="H143" s="189"/>
      <c r="I143" s="31"/>
      <c r="J143" s="31"/>
      <c r="K143" s="192"/>
      <c r="L143" s="342"/>
      <c r="M143" s="367">
        <v>0</v>
      </c>
      <c r="N143" s="31"/>
      <c r="O143" s="366">
        <f t="shared" ref="O143:O146" si="190">+M143+N143</f>
        <v>0</v>
      </c>
      <c r="P143" s="261">
        <f t="shared" si="165"/>
        <v>0</v>
      </c>
      <c r="Q143" s="237"/>
      <c r="R143" s="114"/>
      <c r="S143" s="85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</row>
    <row r="144" spans="1:162" ht="18" x14ac:dyDescent="0.2">
      <c r="A144" s="200"/>
      <c r="B144" s="128"/>
      <c r="C144" s="128"/>
      <c r="D144" s="128"/>
      <c r="E144" s="128"/>
      <c r="F144" s="128"/>
      <c r="G144" s="161" t="s">
        <v>144</v>
      </c>
      <c r="H144" s="189"/>
      <c r="I144" s="31"/>
      <c r="J144" s="31"/>
      <c r="K144" s="192"/>
      <c r="L144" s="342"/>
      <c r="M144" s="367"/>
      <c r="N144" s="31"/>
      <c r="O144" s="366">
        <f t="shared" si="190"/>
        <v>0</v>
      </c>
      <c r="P144" s="261">
        <f t="shared" si="165"/>
        <v>0</v>
      </c>
      <c r="Q144" s="237"/>
      <c r="R144" s="114"/>
      <c r="S144" s="85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</row>
    <row r="145" spans="1:162" ht="33" x14ac:dyDescent="0.2">
      <c r="A145" s="200"/>
      <c r="B145" s="128"/>
      <c r="C145" s="128"/>
      <c r="D145" s="128"/>
      <c r="E145" s="128"/>
      <c r="F145" s="128" t="s">
        <v>22</v>
      </c>
      <c r="G145" s="161" t="s">
        <v>145</v>
      </c>
      <c r="H145" s="189">
        <v>5000</v>
      </c>
      <c r="I145" s="31"/>
      <c r="J145" s="31"/>
      <c r="K145" s="192">
        <f t="shared" si="175"/>
        <v>0</v>
      </c>
      <c r="L145" s="342"/>
      <c r="M145" s="367"/>
      <c r="N145" s="31"/>
      <c r="O145" s="366">
        <f t="shared" si="190"/>
        <v>0</v>
      </c>
      <c r="P145" s="261">
        <f t="shared" si="165"/>
        <v>0</v>
      </c>
      <c r="Q145" s="237"/>
      <c r="R145" s="114"/>
      <c r="S145" s="85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</row>
    <row r="146" spans="1:162" ht="18" x14ac:dyDescent="0.2">
      <c r="A146" s="200"/>
      <c r="B146" s="128"/>
      <c r="C146" s="128"/>
      <c r="D146" s="128"/>
      <c r="E146" s="128"/>
      <c r="F146" s="128" t="s">
        <v>91</v>
      </c>
      <c r="G146" s="161" t="s">
        <v>146</v>
      </c>
      <c r="H146" s="189"/>
      <c r="I146" s="31"/>
      <c r="J146" s="31"/>
      <c r="K146" s="192"/>
      <c r="L146" s="342"/>
      <c r="M146" s="367"/>
      <c r="N146" s="31"/>
      <c r="O146" s="366">
        <f t="shared" si="190"/>
        <v>0</v>
      </c>
      <c r="P146" s="261">
        <f t="shared" si="165"/>
        <v>0</v>
      </c>
      <c r="Q146" s="237"/>
      <c r="R146" s="114"/>
      <c r="S146" s="85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</row>
    <row r="147" spans="1:162" ht="18" x14ac:dyDescent="0.2">
      <c r="A147" s="199"/>
      <c r="B147" s="42"/>
      <c r="C147" s="42"/>
      <c r="D147" s="42">
        <v>59</v>
      </c>
      <c r="E147" s="42"/>
      <c r="F147" s="42"/>
      <c r="G147" s="168" t="s">
        <v>147</v>
      </c>
      <c r="H147" s="184">
        <f t="shared" ref="H147:J147" si="191">+H148</f>
        <v>100000</v>
      </c>
      <c r="I147" s="33">
        <f t="shared" si="191"/>
        <v>0</v>
      </c>
      <c r="J147" s="33">
        <f t="shared" si="191"/>
        <v>0</v>
      </c>
      <c r="K147" s="192">
        <f t="shared" si="175"/>
        <v>0</v>
      </c>
      <c r="L147" s="73">
        <f>+L148</f>
        <v>0</v>
      </c>
      <c r="M147" s="48">
        <f>+M148</f>
        <v>0</v>
      </c>
      <c r="N147" s="33">
        <f t="shared" ref="N147:O147" si="192">+N148</f>
        <v>0</v>
      </c>
      <c r="O147" s="375">
        <f t="shared" si="192"/>
        <v>0</v>
      </c>
      <c r="P147" s="261">
        <f t="shared" si="165"/>
        <v>0</v>
      </c>
      <c r="Q147" s="237" t="e">
        <f t="shared" si="178"/>
        <v>#DIV/0!</v>
      </c>
      <c r="R147" s="114"/>
      <c r="S147" s="85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</row>
    <row r="148" spans="1:162" ht="18" x14ac:dyDescent="0.2">
      <c r="A148" s="200"/>
      <c r="B148" s="128"/>
      <c r="C148" s="128"/>
      <c r="D148" s="128"/>
      <c r="E148" s="128">
        <v>25</v>
      </c>
      <c r="F148" s="128"/>
      <c r="G148" s="161" t="s">
        <v>148</v>
      </c>
      <c r="H148" s="189">
        <v>100000</v>
      </c>
      <c r="I148" s="31"/>
      <c r="J148" s="31"/>
      <c r="K148" s="192">
        <f t="shared" si="175"/>
        <v>0</v>
      </c>
      <c r="L148" s="342"/>
      <c r="M148" s="367"/>
      <c r="N148" s="31"/>
      <c r="O148" s="366">
        <f t="shared" ref="O148:O150" si="193">+M148+N148</f>
        <v>0</v>
      </c>
      <c r="P148" s="261">
        <f t="shared" si="165"/>
        <v>0</v>
      </c>
      <c r="Q148" s="237" t="e">
        <f t="shared" si="178"/>
        <v>#DIV/0!</v>
      </c>
      <c r="R148" s="114"/>
      <c r="S148" s="85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</row>
    <row r="149" spans="1:162" ht="18" x14ac:dyDescent="0.2">
      <c r="A149" s="200"/>
      <c r="B149" s="128"/>
      <c r="C149" s="128"/>
      <c r="D149" s="128"/>
      <c r="E149" s="128"/>
      <c r="F149" s="128"/>
      <c r="G149" s="161" t="s">
        <v>149</v>
      </c>
      <c r="H149" s="189"/>
      <c r="I149" s="31"/>
      <c r="J149" s="31"/>
      <c r="K149" s="192"/>
      <c r="L149" s="342"/>
      <c r="M149" s="367">
        <v>0</v>
      </c>
      <c r="N149" s="31">
        <v>0</v>
      </c>
      <c r="O149" s="366">
        <f t="shared" si="193"/>
        <v>0</v>
      </c>
      <c r="P149" s="261">
        <f t="shared" si="165"/>
        <v>0</v>
      </c>
      <c r="Q149" s="237"/>
      <c r="R149" s="114"/>
      <c r="S149" s="85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</row>
    <row r="150" spans="1:162" ht="33" x14ac:dyDescent="0.2">
      <c r="A150" s="206"/>
      <c r="B150" s="135"/>
      <c r="C150" s="135"/>
      <c r="D150" s="131">
        <v>85</v>
      </c>
      <c r="E150" s="135"/>
      <c r="F150" s="135"/>
      <c r="G150" s="170" t="s">
        <v>150</v>
      </c>
      <c r="H150" s="193"/>
      <c r="I150" s="125"/>
      <c r="J150" s="125"/>
      <c r="K150" s="188"/>
      <c r="L150" s="351"/>
      <c r="M150" s="382"/>
      <c r="N150" s="125"/>
      <c r="O150" s="383">
        <f t="shared" si="193"/>
        <v>0</v>
      </c>
      <c r="P150" s="266">
        <f t="shared" ref="P150:P154" si="194">L150-O150</f>
        <v>0</v>
      </c>
      <c r="Q150" s="244"/>
      <c r="R150" s="114"/>
      <c r="S150" s="85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</row>
    <row r="151" spans="1:162" ht="18" x14ac:dyDescent="0.2">
      <c r="A151" s="201" t="s">
        <v>99</v>
      </c>
      <c r="B151" s="130" t="s">
        <v>20</v>
      </c>
      <c r="C151" s="130"/>
      <c r="D151" s="130"/>
      <c r="E151" s="130"/>
      <c r="F151" s="130"/>
      <c r="G151" s="162" t="s">
        <v>302</v>
      </c>
      <c r="H151" s="186">
        <f t="shared" ref="H151:J151" si="195">H147</f>
        <v>100000</v>
      </c>
      <c r="I151" s="66">
        <f t="shared" si="195"/>
        <v>0</v>
      </c>
      <c r="J151" s="66">
        <f t="shared" si="195"/>
        <v>0</v>
      </c>
      <c r="K151" s="194">
        <f t="shared" si="175"/>
        <v>0</v>
      </c>
      <c r="L151" s="347">
        <f t="shared" ref="L151" si="196">L147</f>
        <v>0</v>
      </c>
      <c r="M151" s="67">
        <f t="shared" ref="M151:O151" si="197">M147</f>
        <v>0</v>
      </c>
      <c r="N151" s="66">
        <f t="shared" si="197"/>
        <v>0</v>
      </c>
      <c r="O151" s="376">
        <f t="shared" si="197"/>
        <v>0</v>
      </c>
      <c r="P151" s="262">
        <f t="shared" si="194"/>
        <v>0</v>
      </c>
      <c r="Q151" s="239"/>
      <c r="R151" s="114"/>
      <c r="S151" s="85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</row>
    <row r="152" spans="1:162" ht="33" x14ac:dyDescent="0.2">
      <c r="A152" s="201"/>
      <c r="B152" s="130" t="s">
        <v>18</v>
      </c>
      <c r="C152" s="130"/>
      <c r="D152" s="130"/>
      <c r="E152" s="130"/>
      <c r="F152" s="130"/>
      <c r="G152" s="162" t="s">
        <v>303</v>
      </c>
      <c r="H152" s="186">
        <f t="shared" ref="H152:J152" si="198">H100+H129</f>
        <v>178000</v>
      </c>
      <c r="I152" s="66">
        <f t="shared" si="198"/>
        <v>165450</v>
      </c>
      <c r="J152" s="66">
        <f t="shared" si="198"/>
        <v>2550</v>
      </c>
      <c r="K152" s="194">
        <f t="shared" si="175"/>
        <v>92.95</v>
      </c>
      <c r="L152" s="347">
        <f t="shared" ref="L152" si="199">L100+L129</f>
        <v>153860</v>
      </c>
      <c r="M152" s="67">
        <f t="shared" ref="M152:O152" si="200">M100+M129</f>
        <v>12414</v>
      </c>
      <c r="N152" s="66">
        <f t="shared" si="200"/>
        <v>6621</v>
      </c>
      <c r="O152" s="376">
        <f t="shared" si="200"/>
        <v>19035</v>
      </c>
      <c r="P152" s="262">
        <f t="shared" si="194"/>
        <v>134825</v>
      </c>
      <c r="Q152" s="239">
        <f t="shared" ref="Q152" si="201">ROUND(O152/L152*100,2)</f>
        <v>12.37</v>
      </c>
      <c r="R152" s="114"/>
      <c r="S152" s="85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</row>
    <row r="153" spans="1:162" ht="18" x14ac:dyDescent="0.2">
      <c r="A153" s="201"/>
      <c r="B153" s="130"/>
      <c r="C153" s="130" t="s">
        <v>20</v>
      </c>
      <c r="D153" s="130"/>
      <c r="E153" s="130"/>
      <c r="F153" s="130"/>
      <c r="G153" s="162" t="s">
        <v>304</v>
      </c>
      <c r="H153" s="186">
        <f t="shared" ref="H153:J153" si="202">H145</f>
        <v>5000</v>
      </c>
      <c r="I153" s="66">
        <f t="shared" si="202"/>
        <v>0</v>
      </c>
      <c r="J153" s="66">
        <f t="shared" si="202"/>
        <v>0</v>
      </c>
      <c r="K153" s="194">
        <f t="shared" si="175"/>
        <v>0</v>
      </c>
      <c r="L153" s="347">
        <f t="shared" ref="L153" si="203">L145</f>
        <v>0</v>
      </c>
      <c r="M153" s="67">
        <f t="shared" ref="M153:O153" si="204">M145</f>
        <v>0</v>
      </c>
      <c r="N153" s="66">
        <f t="shared" si="204"/>
        <v>0</v>
      </c>
      <c r="O153" s="376">
        <f t="shared" si="204"/>
        <v>0</v>
      </c>
      <c r="P153" s="262">
        <f t="shared" si="194"/>
        <v>0</v>
      </c>
      <c r="Q153" s="239"/>
      <c r="R153" s="114"/>
      <c r="S153" s="85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</row>
    <row r="154" spans="1:162" ht="18" x14ac:dyDescent="0.2">
      <c r="A154" s="201"/>
      <c r="B154" s="130"/>
      <c r="C154" s="130" t="s">
        <v>18</v>
      </c>
      <c r="D154" s="130"/>
      <c r="E154" s="130"/>
      <c r="F154" s="130"/>
      <c r="G154" s="162" t="s">
        <v>305</v>
      </c>
      <c r="H154" s="186">
        <f t="shared" ref="H154:J154" si="205">H152-H153</f>
        <v>173000</v>
      </c>
      <c r="I154" s="66">
        <f t="shared" si="205"/>
        <v>165450</v>
      </c>
      <c r="J154" s="66">
        <f t="shared" si="205"/>
        <v>2550</v>
      </c>
      <c r="K154" s="194"/>
      <c r="L154" s="347">
        <f t="shared" ref="L154" si="206">L152-L153</f>
        <v>153860</v>
      </c>
      <c r="M154" s="67">
        <f t="shared" ref="M154:O154" si="207">M152-M153</f>
        <v>12414</v>
      </c>
      <c r="N154" s="66">
        <f t="shared" si="207"/>
        <v>6621</v>
      </c>
      <c r="O154" s="376">
        <f t="shared" si="207"/>
        <v>19035</v>
      </c>
      <c r="P154" s="262">
        <f t="shared" si="194"/>
        <v>134825</v>
      </c>
      <c r="Q154" s="239"/>
      <c r="R154" s="114"/>
      <c r="S154" s="85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</row>
    <row r="155" spans="1:162" ht="18" x14ac:dyDescent="0.2">
      <c r="A155" s="199" t="s">
        <v>151</v>
      </c>
      <c r="B155" s="42" t="s">
        <v>7</v>
      </c>
      <c r="C155" s="42"/>
      <c r="D155" s="42"/>
      <c r="E155" s="42"/>
      <c r="F155" s="42"/>
      <c r="G155" s="160" t="s">
        <v>152</v>
      </c>
      <c r="H155" s="184">
        <f t="shared" ref="H155:J155" si="208">+H156+H165+H167+H169</f>
        <v>13597000</v>
      </c>
      <c r="I155" s="33">
        <f t="shared" si="208"/>
        <v>12746468</v>
      </c>
      <c r="J155" s="33">
        <f t="shared" si="208"/>
        <v>823620</v>
      </c>
      <c r="K155" s="192">
        <f t="shared" si="175"/>
        <v>93.74</v>
      </c>
      <c r="L155" s="73">
        <f>+L156+L165+L167+L169</f>
        <v>2540260</v>
      </c>
      <c r="M155" s="48">
        <f>+M156+M165+M167+M169</f>
        <v>1140728</v>
      </c>
      <c r="N155" s="33">
        <f t="shared" ref="N155:O155" si="209">+N156+N165+N167+N169</f>
        <v>1342067</v>
      </c>
      <c r="O155" s="375">
        <f t="shared" si="209"/>
        <v>2482795</v>
      </c>
      <c r="P155" s="261">
        <f>+P156+P165+P167+P169</f>
        <v>54616</v>
      </c>
      <c r="Q155" s="237">
        <f t="shared" ref="Q155:Q163" si="210">ROUND(O155/L155*100,2)</f>
        <v>97.74</v>
      </c>
      <c r="R155" s="114"/>
      <c r="S155" s="85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</row>
    <row r="156" spans="1:162" ht="18" x14ac:dyDescent="0.2">
      <c r="A156" s="199"/>
      <c r="B156" s="42"/>
      <c r="C156" s="42"/>
      <c r="D156" s="42" t="s">
        <v>20</v>
      </c>
      <c r="E156" s="42"/>
      <c r="F156" s="42"/>
      <c r="G156" s="160" t="s">
        <v>153</v>
      </c>
      <c r="H156" s="184">
        <f t="shared" ref="H156:J156" si="211">+H157+H158+H159+H160+H161+H163+H164</f>
        <v>13597000</v>
      </c>
      <c r="I156" s="33">
        <f t="shared" si="211"/>
        <v>12773380</v>
      </c>
      <c r="J156" s="33">
        <f t="shared" si="211"/>
        <v>823620</v>
      </c>
      <c r="K156" s="192">
        <f t="shared" si="175"/>
        <v>93.94</v>
      </c>
      <c r="L156" s="73">
        <f>+L157+L158+L159+L160+L161+L163+L164</f>
        <v>2540260</v>
      </c>
      <c r="M156" s="48">
        <f>+M157+M158+M159+M160+M161+M163+M164</f>
        <v>1143577</v>
      </c>
      <c r="N156" s="33">
        <f t="shared" ref="N156:O156" si="212">+N157+N158+N159+N160+N161+N163+N164</f>
        <v>1342547</v>
      </c>
      <c r="O156" s="375">
        <f t="shared" si="212"/>
        <v>2486124</v>
      </c>
      <c r="P156" s="261">
        <f>+P157+P158+P159+P160+P161+P163+P164</f>
        <v>54136</v>
      </c>
      <c r="Q156" s="237">
        <f t="shared" si="210"/>
        <v>97.87</v>
      </c>
      <c r="R156" s="114"/>
      <c r="S156" s="85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</row>
    <row r="157" spans="1:162" ht="18" x14ac:dyDescent="0.2">
      <c r="A157" s="199"/>
      <c r="B157" s="42"/>
      <c r="C157" s="42"/>
      <c r="D157" s="42" t="s">
        <v>89</v>
      </c>
      <c r="E157" s="42"/>
      <c r="F157" s="42"/>
      <c r="G157" s="160" t="s">
        <v>154</v>
      </c>
      <c r="H157" s="184">
        <f t="shared" ref="H157:J157" si="213">+H173+H259</f>
        <v>2964000</v>
      </c>
      <c r="I157" s="33">
        <f t="shared" si="213"/>
        <v>2964000</v>
      </c>
      <c r="J157" s="33">
        <f t="shared" si="213"/>
        <v>0</v>
      </c>
      <c r="K157" s="192">
        <f t="shared" si="175"/>
        <v>100</v>
      </c>
      <c r="L157" s="73">
        <f t="shared" ref="L157" si="214">+L173+L259</f>
        <v>506400</v>
      </c>
      <c r="M157" s="48">
        <f t="shared" ref="M157:O157" si="215">+M173+M259</f>
        <v>227369</v>
      </c>
      <c r="N157" s="33">
        <f t="shared" si="215"/>
        <v>265050</v>
      </c>
      <c r="O157" s="375">
        <f t="shared" si="215"/>
        <v>492419</v>
      </c>
      <c r="P157" s="261">
        <f t="shared" ref="P157" si="216">+P173+P259</f>
        <v>13981</v>
      </c>
      <c r="Q157" s="237"/>
      <c r="R157" s="114"/>
      <c r="S157" s="85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</row>
    <row r="158" spans="1:162" ht="18" x14ac:dyDescent="0.2">
      <c r="A158" s="199"/>
      <c r="B158" s="42"/>
      <c r="C158" s="42"/>
      <c r="D158" s="42" t="s">
        <v>90</v>
      </c>
      <c r="E158" s="42"/>
      <c r="F158" s="42"/>
      <c r="G158" s="160" t="s">
        <v>155</v>
      </c>
      <c r="H158" s="184">
        <f t="shared" ref="H158:J158" si="217">+H199+H295</f>
        <v>788000</v>
      </c>
      <c r="I158" s="33">
        <f t="shared" si="217"/>
        <v>182891</v>
      </c>
      <c r="J158" s="33">
        <f t="shared" si="217"/>
        <v>605109</v>
      </c>
      <c r="K158" s="192">
        <f t="shared" si="175"/>
        <v>23.21</v>
      </c>
      <c r="L158" s="73">
        <f t="shared" ref="L158" si="218">+L199+L295</f>
        <v>138400</v>
      </c>
      <c r="M158" s="48">
        <f t="shared" ref="M158:O158" si="219">+M199+M295</f>
        <v>52277</v>
      </c>
      <c r="N158" s="33">
        <f t="shared" si="219"/>
        <v>70433</v>
      </c>
      <c r="O158" s="375">
        <f t="shared" si="219"/>
        <v>122710</v>
      </c>
      <c r="P158" s="261">
        <f t="shared" ref="P158" si="220">+P199+P295</f>
        <v>15690</v>
      </c>
      <c r="Q158" s="237">
        <f t="shared" si="210"/>
        <v>88.66</v>
      </c>
      <c r="R158" s="114"/>
      <c r="S158" s="85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</row>
    <row r="159" spans="1:162" ht="18" x14ac:dyDescent="0.2">
      <c r="A159" s="199"/>
      <c r="B159" s="42"/>
      <c r="C159" s="42"/>
      <c r="D159" s="42" t="s">
        <v>91</v>
      </c>
      <c r="E159" s="42"/>
      <c r="F159" s="42"/>
      <c r="G159" s="160" t="s">
        <v>156</v>
      </c>
      <c r="H159" s="184">
        <f t="shared" ref="H159:J159" si="221">+H330</f>
        <v>0</v>
      </c>
      <c r="I159" s="33">
        <f t="shared" si="221"/>
        <v>0</v>
      </c>
      <c r="J159" s="33">
        <f t="shared" si="221"/>
        <v>0</v>
      </c>
      <c r="K159" s="192"/>
      <c r="L159" s="73">
        <f t="shared" ref="L159" si="222">+L330</f>
        <v>0</v>
      </c>
      <c r="M159" s="48">
        <f t="shared" ref="M159:O159" si="223">+M330</f>
        <v>0</v>
      </c>
      <c r="N159" s="33">
        <f t="shared" si="223"/>
        <v>0</v>
      </c>
      <c r="O159" s="375">
        <f t="shared" si="223"/>
        <v>0</v>
      </c>
      <c r="P159" s="261">
        <f t="shared" ref="P159" si="224">+P330</f>
        <v>0</v>
      </c>
      <c r="Q159" s="237"/>
      <c r="R159" s="114"/>
      <c r="S159" s="85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</row>
    <row r="160" spans="1:162" ht="18" x14ac:dyDescent="0.2">
      <c r="A160" s="199"/>
      <c r="B160" s="42"/>
      <c r="C160" s="42"/>
      <c r="D160" s="42" t="s">
        <v>92</v>
      </c>
      <c r="E160" s="42"/>
      <c r="F160" s="42"/>
      <c r="G160" s="160" t="s">
        <v>157</v>
      </c>
      <c r="H160" s="184">
        <f t="shared" ref="H160:J160" si="225">+H229</f>
        <v>0</v>
      </c>
      <c r="I160" s="33">
        <f t="shared" si="225"/>
        <v>0</v>
      </c>
      <c r="J160" s="33">
        <f t="shared" si="225"/>
        <v>0</v>
      </c>
      <c r="K160" s="192" t="e">
        <f t="shared" si="175"/>
        <v>#DIV/0!</v>
      </c>
      <c r="L160" s="73">
        <f t="shared" ref="L160" si="226">+L229</f>
        <v>0</v>
      </c>
      <c r="M160" s="48">
        <f t="shared" ref="M160:O160" si="227">+M229</f>
        <v>0</v>
      </c>
      <c r="N160" s="33">
        <f t="shared" si="227"/>
        <v>0</v>
      </c>
      <c r="O160" s="375">
        <f t="shared" si="227"/>
        <v>0</v>
      </c>
      <c r="P160" s="261">
        <f t="shared" ref="P160" si="228">+P229</f>
        <v>0</v>
      </c>
      <c r="Q160" s="237"/>
      <c r="R160" s="114"/>
      <c r="S160" s="85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</row>
    <row r="161" spans="1:162" ht="33" x14ac:dyDescent="0.2">
      <c r="A161" s="199"/>
      <c r="B161" s="42"/>
      <c r="C161" s="42"/>
      <c r="D161" s="42">
        <v>51</v>
      </c>
      <c r="E161" s="42"/>
      <c r="F161" s="42"/>
      <c r="G161" s="160" t="s">
        <v>158</v>
      </c>
      <c r="H161" s="184">
        <f t="shared" ref="H161:J161" si="229">+H231+H333</f>
        <v>2071000</v>
      </c>
      <c r="I161" s="33">
        <f t="shared" si="229"/>
        <v>2071000</v>
      </c>
      <c r="J161" s="33">
        <f t="shared" si="229"/>
        <v>0</v>
      </c>
      <c r="K161" s="192">
        <f t="shared" si="175"/>
        <v>100</v>
      </c>
      <c r="L161" s="73">
        <f t="shared" ref="L161" si="230">+L231+L333</f>
        <v>384860</v>
      </c>
      <c r="M161" s="48">
        <f t="shared" ref="M161:O161" si="231">+M231+M333</f>
        <v>149260</v>
      </c>
      <c r="N161" s="33">
        <f t="shared" si="231"/>
        <v>219452</v>
      </c>
      <c r="O161" s="375">
        <f t="shared" si="231"/>
        <v>368712</v>
      </c>
      <c r="P161" s="261">
        <f t="shared" ref="P161" si="232">+P231+P333</f>
        <v>16148</v>
      </c>
      <c r="Q161" s="237"/>
      <c r="R161" s="114"/>
      <c r="S161" s="85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</row>
    <row r="162" spans="1:162" ht="33" x14ac:dyDescent="0.2">
      <c r="A162" s="199"/>
      <c r="B162" s="42"/>
      <c r="C162" s="42"/>
      <c r="D162" s="42">
        <v>56</v>
      </c>
      <c r="E162" s="42"/>
      <c r="F162" s="42"/>
      <c r="G162" s="160" t="s">
        <v>400</v>
      </c>
      <c r="H162" s="184"/>
      <c r="I162" s="33"/>
      <c r="J162" s="33"/>
      <c r="K162" s="192"/>
      <c r="L162" s="73"/>
      <c r="M162" s="48"/>
      <c r="N162" s="33"/>
      <c r="O162" s="375"/>
      <c r="P162" s="261"/>
      <c r="Q162" s="237"/>
      <c r="R162" s="114"/>
      <c r="S162" s="85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</row>
    <row r="163" spans="1:162" ht="18" x14ac:dyDescent="0.2">
      <c r="A163" s="199"/>
      <c r="B163" s="42"/>
      <c r="C163" s="42"/>
      <c r="D163" s="42">
        <v>57</v>
      </c>
      <c r="E163" s="42"/>
      <c r="F163" s="42"/>
      <c r="G163" s="160" t="s">
        <v>160</v>
      </c>
      <c r="H163" s="184">
        <f t="shared" ref="H163:J163" si="233">+H236+H338</f>
        <v>7699000</v>
      </c>
      <c r="I163" s="33">
        <f t="shared" si="233"/>
        <v>7555489</v>
      </c>
      <c r="J163" s="33">
        <f t="shared" si="233"/>
        <v>143511</v>
      </c>
      <c r="K163" s="192">
        <f t="shared" si="175"/>
        <v>98.14</v>
      </c>
      <c r="L163" s="73">
        <f t="shared" ref="L163" si="234">+L236+L338</f>
        <v>1510600</v>
      </c>
      <c r="M163" s="48">
        <f t="shared" ref="M163:O163" si="235">+M236+M338</f>
        <v>714671</v>
      </c>
      <c r="N163" s="33">
        <f t="shared" si="235"/>
        <v>787612</v>
      </c>
      <c r="O163" s="375">
        <f t="shared" si="235"/>
        <v>1502283</v>
      </c>
      <c r="P163" s="261">
        <f t="shared" ref="P163" si="236">+P236+P338</f>
        <v>8317</v>
      </c>
      <c r="Q163" s="237">
        <f t="shared" si="210"/>
        <v>99.45</v>
      </c>
      <c r="R163" s="114"/>
      <c r="S163" s="85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</row>
    <row r="164" spans="1:162" ht="18" x14ac:dyDescent="0.2">
      <c r="A164" s="199"/>
      <c r="B164" s="42"/>
      <c r="C164" s="42"/>
      <c r="D164" s="42">
        <v>59</v>
      </c>
      <c r="E164" s="42"/>
      <c r="F164" s="42"/>
      <c r="G164" s="160" t="s">
        <v>161</v>
      </c>
      <c r="H164" s="184">
        <f t="shared" ref="H164:J164" si="237">+H359</f>
        <v>75000</v>
      </c>
      <c r="I164" s="33">
        <f t="shared" si="237"/>
        <v>0</v>
      </c>
      <c r="J164" s="33">
        <f t="shared" si="237"/>
        <v>75000</v>
      </c>
      <c r="K164" s="192">
        <f t="shared" si="175"/>
        <v>0</v>
      </c>
      <c r="L164" s="73">
        <f>+L359</f>
        <v>0</v>
      </c>
      <c r="M164" s="48">
        <f>+M359</f>
        <v>0</v>
      </c>
      <c r="N164" s="33">
        <f t="shared" ref="N164:O164" si="238">+N359</f>
        <v>0</v>
      </c>
      <c r="O164" s="375">
        <f t="shared" si="238"/>
        <v>0</v>
      </c>
      <c r="P164" s="261">
        <f>+P359</f>
        <v>0</v>
      </c>
      <c r="Q164" s="237"/>
      <c r="R164" s="114"/>
      <c r="S164" s="85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</row>
    <row r="165" spans="1:162" ht="18" x14ac:dyDescent="0.2">
      <c r="A165" s="199"/>
      <c r="B165" s="42"/>
      <c r="C165" s="42"/>
      <c r="D165" s="42" t="s">
        <v>97</v>
      </c>
      <c r="E165" s="42"/>
      <c r="F165" s="42"/>
      <c r="G165" s="160" t="s">
        <v>162</v>
      </c>
      <c r="H165" s="184">
        <f t="shared" ref="H165:J165" si="239">+H166</f>
        <v>0</v>
      </c>
      <c r="I165" s="33">
        <f t="shared" si="239"/>
        <v>0</v>
      </c>
      <c r="J165" s="33">
        <f t="shared" si="239"/>
        <v>0</v>
      </c>
      <c r="K165" s="192"/>
      <c r="L165" s="73">
        <f t="shared" ref="L165:P165" si="240">+L166</f>
        <v>0</v>
      </c>
      <c r="M165" s="48">
        <f t="shared" si="240"/>
        <v>0</v>
      </c>
      <c r="N165" s="33">
        <f t="shared" si="240"/>
        <v>0</v>
      </c>
      <c r="O165" s="375">
        <f t="shared" si="240"/>
        <v>0</v>
      </c>
      <c r="P165" s="261">
        <f t="shared" si="240"/>
        <v>0</v>
      </c>
      <c r="Q165" s="237"/>
      <c r="R165" s="114"/>
      <c r="S165" s="85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</row>
    <row r="166" spans="1:162" ht="18" x14ac:dyDescent="0.2">
      <c r="A166" s="199"/>
      <c r="B166" s="42"/>
      <c r="C166" s="42"/>
      <c r="D166" s="42">
        <v>71</v>
      </c>
      <c r="E166" s="42"/>
      <c r="F166" s="42"/>
      <c r="G166" s="160" t="s">
        <v>163</v>
      </c>
      <c r="H166" s="184">
        <f t="shared" ref="H166:J166" si="241">+H243+H361</f>
        <v>0</v>
      </c>
      <c r="I166" s="33">
        <f t="shared" si="241"/>
        <v>0</v>
      </c>
      <c r="J166" s="33">
        <f t="shared" si="241"/>
        <v>0</v>
      </c>
      <c r="K166" s="192"/>
      <c r="L166" s="73">
        <f t="shared" ref="L166" si="242">+L243+L361</f>
        <v>0</v>
      </c>
      <c r="M166" s="48">
        <f t="shared" ref="M166:O166" si="243">+M243+M361</f>
        <v>0</v>
      </c>
      <c r="N166" s="33">
        <f t="shared" si="243"/>
        <v>0</v>
      </c>
      <c r="O166" s="375">
        <f t="shared" si="243"/>
        <v>0</v>
      </c>
      <c r="P166" s="261">
        <f t="shared" ref="P166" si="244">+P243+P361</f>
        <v>0</v>
      </c>
      <c r="Q166" s="237"/>
      <c r="R166" s="114"/>
      <c r="S166" s="85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</row>
    <row r="167" spans="1:162" ht="18" x14ac:dyDescent="0.2">
      <c r="A167" s="199"/>
      <c r="B167" s="42"/>
      <c r="C167" s="42"/>
      <c r="D167" s="42">
        <v>79</v>
      </c>
      <c r="E167" s="42"/>
      <c r="F167" s="42"/>
      <c r="G167" s="160" t="s">
        <v>164</v>
      </c>
      <c r="H167" s="184">
        <f t="shared" ref="H167:J167" si="245">+H168</f>
        <v>0</v>
      </c>
      <c r="I167" s="33">
        <f t="shared" si="245"/>
        <v>0</v>
      </c>
      <c r="J167" s="33">
        <f t="shared" si="245"/>
        <v>0</v>
      </c>
      <c r="K167" s="192"/>
      <c r="L167" s="73">
        <f t="shared" ref="L167:P167" si="246">+L168</f>
        <v>0</v>
      </c>
      <c r="M167" s="48">
        <f t="shared" si="246"/>
        <v>0</v>
      </c>
      <c r="N167" s="33">
        <f t="shared" si="246"/>
        <v>0</v>
      </c>
      <c r="O167" s="375">
        <f t="shared" si="246"/>
        <v>0</v>
      </c>
      <c r="P167" s="261">
        <f t="shared" si="246"/>
        <v>0</v>
      </c>
      <c r="Q167" s="237"/>
      <c r="R167" s="114"/>
      <c r="S167" s="85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</row>
    <row r="168" spans="1:162" ht="18" x14ac:dyDescent="0.2">
      <c r="A168" s="199"/>
      <c r="B168" s="42"/>
      <c r="C168" s="42"/>
      <c r="D168" s="42">
        <v>81</v>
      </c>
      <c r="E168" s="42"/>
      <c r="F168" s="42"/>
      <c r="G168" s="160" t="s">
        <v>165</v>
      </c>
      <c r="H168" s="184">
        <f t="shared" ref="H168:J168" si="247">+H369</f>
        <v>0</v>
      </c>
      <c r="I168" s="33">
        <f t="shared" si="247"/>
        <v>0</v>
      </c>
      <c r="J168" s="33">
        <f t="shared" si="247"/>
        <v>0</v>
      </c>
      <c r="K168" s="192"/>
      <c r="L168" s="73">
        <f t="shared" ref="L168" si="248">+L369</f>
        <v>0</v>
      </c>
      <c r="M168" s="48">
        <f t="shared" ref="M168:O168" si="249">+M369</f>
        <v>0</v>
      </c>
      <c r="N168" s="33">
        <f t="shared" si="249"/>
        <v>0</v>
      </c>
      <c r="O168" s="375">
        <f t="shared" si="249"/>
        <v>0</v>
      </c>
      <c r="P168" s="261">
        <f t="shared" ref="P168" si="250">+P369</f>
        <v>0</v>
      </c>
      <c r="Q168" s="237"/>
      <c r="R168" s="114"/>
      <c r="S168" s="85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</row>
    <row r="169" spans="1:162" ht="33" x14ac:dyDescent="0.2">
      <c r="A169" s="199"/>
      <c r="B169" s="42"/>
      <c r="C169" s="42"/>
      <c r="D169" s="42">
        <v>85</v>
      </c>
      <c r="E169" s="42"/>
      <c r="F169" s="42"/>
      <c r="G169" s="160" t="s">
        <v>166</v>
      </c>
      <c r="H169" s="184">
        <f t="shared" ref="H169:J169" si="251">H251+H373</f>
        <v>0</v>
      </c>
      <c r="I169" s="33">
        <f t="shared" si="251"/>
        <v>-26912</v>
      </c>
      <c r="J169" s="33">
        <f t="shared" si="251"/>
        <v>0</v>
      </c>
      <c r="K169" s="192"/>
      <c r="L169" s="73">
        <f t="shared" ref="L169" si="252">L251+L373</f>
        <v>0</v>
      </c>
      <c r="M169" s="48">
        <f t="shared" ref="M169:O169" si="253">M251+M373</f>
        <v>-2849</v>
      </c>
      <c r="N169" s="33">
        <f t="shared" si="253"/>
        <v>-480</v>
      </c>
      <c r="O169" s="375">
        <f t="shared" si="253"/>
        <v>-3329</v>
      </c>
      <c r="P169" s="261">
        <f t="shared" ref="P169" si="254">P251+P373</f>
        <v>480</v>
      </c>
      <c r="Q169" s="237"/>
      <c r="R169" s="114"/>
      <c r="S169" s="85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</row>
    <row r="170" spans="1:162" ht="18" x14ac:dyDescent="0.2">
      <c r="A170" s="199"/>
      <c r="B170" s="42"/>
      <c r="C170" s="42"/>
      <c r="D170" s="42"/>
      <c r="E170" s="42"/>
      <c r="F170" s="42"/>
      <c r="G170" s="160"/>
      <c r="H170" s="184"/>
      <c r="I170" s="33"/>
      <c r="J170" s="33"/>
      <c r="K170" s="192"/>
      <c r="L170" s="73"/>
      <c r="M170" s="48"/>
      <c r="N170" s="33"/>
      <c r="O170" s="375"/>
      <c r="P170" s="261"/>
      <c r="Q170" s="237"/>
      <c r="R170" s="114"/>
      <c r="S170" s="85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</row>
    <row r="171" spans="1:162" s="1" customFormat="1" ht="18" x14ac:dyDescent="0.25">
      <c r="A171" s="436" t="s">
        <v>167</v>
      </c>
      <c r="B171" s="437"/>
      <c r="C171" s="437"/>
      <c r="D171" s="437"/>
      <c r="E171" s="437"/>
      <c r="F171" s="437"/>
      <c r="G171" s="162" t="s">
        <v>168</v>
      </c>
      <c r="H171" s="186">
        <f t="shared" ref="H171:J171" si="255">H172+H243+H251</f>
        <v>332000</v>
      </c>
      <c r="I171" s="66">
        <f t="shared" si="255"/>
        <v>43723</v>
      </c>
      <c r="J171" s="66">
        <f t="shared" si="255"/>
        <v>287187</v>
      </c>
      <c r="K171" s="194">
        <f t="shared" si="175"/>
        <v>13.17</v>
      </c>
      <c r="L171" s="347">
        <f t="shared" ref="L171" si="256">L172+L243+L251</f>
        <v>39200</v>
      </c>
      <c r="M171" s="67">
        <f t="shared" ref="M171:O171" si="257">M172+M243+M251</f>
        <v>10195</v>
      </c>
      <c r="N171" s="66">
        <f t="shared" si="257"/>
        <v>17102</v>
      </c>
      <c r="O171" s="376">
        <f t="shared" si="257"/>
        <v>27297</v>
      </c>
      <c r="P171" s="262">
        <f>L171-O171</f>
        <v>11903</v>
      </c>
      <c r="Q171" s="239">
        <f t="shared" ref="Q171:Q199" si="258">ROUND(O171/L171*100,2)</f>
        <v>69.64</v>
      </c>
      <c r="R171" s="115"/>
      <c r="S171" s="88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</row>
    <row r="172" spans="1:162" ht="18" x14ac:dyDescent="0.2">
      <c r="A172" s="199"/>
      <c r="B172" s="42"/>
      <c r="C172" s="42"/>
      <c r="D172" s="42" t="s">
        <v>20</v>
      </c>
      <c r="E172" s="42"/>
      <c r="F172" s="42"/>
      <c r="G172" s="168" t="s">
        <v>153</v>
      </c>
      <c r="H172" s="184">
        <f t="shared" ref="H172:J172" si="259">H173+H199+H229+H231+H236+H241</f>
        <v>332000</v>
      </c>
      <c r="I172" s="33">
        <f t="shared" si="259"/>
        <v>44813</v>
      </c>
      <c r="J172" s="33">
        <f t="shared" si="259"/>
        <v>287187</v>
      </c>
      <c r="K172" s="192">
        <f t="shared" si="175"/>
        <v>13.5</v>
      </c>
      <c r="L172" s="73">
        <f>L173+L199+L229+L231+L236+L241</f>
        <v>39200</v>
      </c>
      <c r="M172" s="48">
        <f>M173+M199+M229+M231+M236+M241</f>
        <v>10195</v>
      </c>
      <c r="N172" s="33">
        <f t="shared" ref="N172:O172" si="260">N173+N199+N229+N231+N236+N241</f>
        <v>17582</v>
      </c>
      <c r="O172" s="375">
        <f t="shared" si="260"/>
        <v>27777</v>
      </c>
      <c r="P172" s="261">
        <f>L172-O172</f>
        <v>11423</v>
      </c>
      <c r="Q172" s="237">
        <f t="shared" si="258"/>
        <v>70.86</v>
      </c>
      <c r="R172" s="114"/>
      <c r="S172" s="85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</row>
    <row r="173" spans="1:162" ht="18" x14ac:dyDescent="0.2">
      <c r="A173" s="199"/>
      <c r="B173" s="42"/>
      <c r="C173" s="42"/>
      <c r="D173" s="42" t="s">
        <v>89</v>
      </c>
      <c r="E173" s="42"/>
      <c r="F173" s="42"/>
      <c r="G173" s="168" t="s">
        <v>70</v>
      </c>
      <c r="H173" s="184">
        <f t="shared" ref="H173:J173" si="261">H174+H192</f>
        <v>0</v>
      </c>
      <c r="I173" s="33">
        <f t="shared" si="261"/>
        <v>0</v>
      </c>
      <c r="J173" s="33">
        <f t="shared" si="261"/>
        <v>0</v>
      </c>
      <c r="K173" s="192"/>
      <c r="L173" s="73">
        <f t="shared" ref="L173" si="262">L174+L192</f>
        <v>0</v>
      </c>
      <c r="M173" s="48">
        <f t="shared" ref="M173:O173" si="263">M174+M192</f>
        <v>0</v>
      </c>
      <c r="N173" s="33">
        <f t="shared" si="263"/>
        <v>0</v>
      </c>
      <c r="O173" s="375">
        <f t="shared" si="263"/>
        <v>0</v>
      </c>
      <c r="P173" s="261">
        <f t="shared" ref="P173" si="264">P174+P192</f>
        <v>0</v>
      </c>
      <c r="Q173" s="237"/>
      <c r="R173" s="114"/>
      <c r="S173" s="85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</row>
    <row r="174" spans="1:162" ht="18" x14ac:dyDescent="0.2">
      <c r="A174" s="199"/>
      <c r="B174" s="42"/>
      <c r="C174" s="42"/>
      <c r="D174" s="42"/>
      <c r="E174" s="42" t="s">
        <v>20</v>
      </c>
      <c r="F174" s="42"/>
      <c r="G174" s="160" t="s">
        <v>101</v>
      </c>
      <c r="H174" s="184">
        <f t="shared" ref="H174:J174" si="265">SUM(H175:H191)</f>
        <v>0</v>
      </c>
      <c r="I174" s="33">
        <f t="shared" si="265"/>
        <v>0</v>
      </c>
      <c r="J174" s="33">
        <f t="shared" si="265"/>
        <v>0</v>
      </c>
      <c r="K174" s="192"/>
      <c r="L174" s="73">
        <f t="shared" ref="L174" si="266">SUM(L175:L191)</f>
        <v>0</v>
      </c>
      <c r="M174" s="48">
        <f t="shared" ref="M174:O174" si="267">SUM(M175:M191)</f>
        <v>0</v>
      </c>
      <c r="N174" s="33">
        <f t="shared" si="267"/>
        <v>0</v>
      </c>
      <c r="O174" s="375">
        <f t="shared" si="267"/>
        <v>0</v>
      </c>
      <c r="P174" s="261">
        <f t="shared" ref="P174" si="268">SUM(P175:P191)</f>
        <v>0</v>
      </c>
      <c r="Q174" s="237"/>
      <c r="R174" s="114"/>
      <c r="S174" s="85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</row>
    <row r="175" spans="1:162" ht="18" x14ac:dyDescent="0.2">
      <c r="A175" s="200"/>
      <c r="B175" s="128"/>
      <c r="C175" s="128"/>
      <c r="D175" s="128"/>
      <c r="E175" s="128"/>
      <c r="F175" s="128" t="s">
        <v>20</v>
      </c>
      <c r="G175" s="161" t="s">
        <v>102</v>
      </c>
      <c r="H175" s="189"/>
      <c r="I175" s="31"/>
      <c r="J175" s="31">
        <f>H175-I175</f>
        <v>0</v>
      </c>
      <c r="K175" s="192"/>
      <c r="L175" s="342"/>
      <c r="M175" s="367"/>
      <c r="N175" s="31"/>
      <c r="O175" s="366">
        <f t="shared" ref="O175:O191" si="269">+M175+N175</f>
        <v>0</v>
      </c>
      <c r="P175" s="257">
        <f t="shared" ref="P175:P191" si="270">L175-O175</f>
        <v>0</v>
      </c>
      <c r="Q175" s="237"/>
      <c r="R175" s="114"/>
      <c r="S175" s="85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</row>
    <row r="176" spans="1:162" ht="18" x14ac:dyDescent="0.2">
      <c r="A176" s="200"/>
      <c r="B176" s="128"/>
      <c r="C176" s="128"/>
      <c r="D176" s="128"/>
      <c r="E176" s="128"/>
      <c r="F176" s="128" t="s">
        <v>18</v>
      </c>
      <c r="G176" s="161" t="s">
        <v>103</v>
      </c>
      <c r="H176" s="189"/>
      <c r="I176" s="31"/>
      <c r="J176" s="31">
        <f t="shared" ref="J176:J191" si="271">H176-I176</f>
        <v>0</v>
      </c>
      <c r="K176" s="192"/>
      <c r="L176" s="342"/>
      <c r="M176" s="367"/>
      <c r="N176" s="31"/>
      <c r="O176" s="366">
        <f t="shared" si="269"/>
        <v>0</v>
      </c>
      <c r="P176" s="257">
        <f t="shared" si="270"/>
        <v>0</v>
      </c>
      <c r="Q176" s="237"/>
      <c r="R176" s="114"/>
      <c r="S176" s="85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</row>
    <row r="177" spans="1:162" ht="18" x14ac:dyDescent="0.2">
      <c r="A177" s="200"/>
      <c r="B177" s="128"/>
      <c r="C177" s="128"/>
      <c r="D177" s="128"/>
      <c r="E177" s="128"/>
      <c r="F177" s="128" t="s">
        <v>35</v>
      </c>
      <c r="G177" s="161" t="s">
        <v>104</v>
      </c>
      <c r="H177" s="189"/>
      <c r="I177" s="31"/>
      <c r="J177" s="31">
        <f t="shared" si="271"/>
        <v>0</v>
      </c>
      <c r="K177" s="192"/>
      <c r="L177" s="342"/>
      <c r="M177" s="367"/>
      <c r="N177" s="31"/>
      <c r="O177" s="366">
        <f t="shared" si="269"/>
        <v>0</v>
      </c>
      <c r="P177" s="257">
        <f t="shared" si="270"/>
        <v>0</v>
      </c>
      <c r="Q177" s="237"/>
      <c r="R177" s="114"/>
      <c r="S177" s="85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</row>
    <row r="178" spans="1:162" ht="18" x14ac:dyDescent="0.2">
      <c r="A178" s="200"/>
      <c r="B178" s="128"/>
      <c r="C178" s="128"/>
      <c r="D178" s="128"/>
      <c r="E178" s="128"/>
      <c r="F178" s="128" t="s">
        <v>7</v>
      </c>
      <c r="G178" s="161" t="s">
        <v>105</v>
      </c>
      <c r="H178" s="189"/>
      <c r="I178" s="31"/>
      <c r="J178" s="31">
        <f t="shared" si="271"/>
        <v>0</v>
      </c>
      <c r="K178" s="192"/>
      <c r="L178" s="342"/>
      <c r="M178" s="367"/>
      <c r="N178" s="31"/>
      <c r="O178" s="366">
        <f t="shared" si="269"/>
        <v>0</v>
      </c>
      <c r="P178" s="257">
        <f t="shared" si="270"/>
        <v>0</v>
      </c>
      <c r="Q178" s="237"/>
      <c r="R178" s="114"/>
      <c r="S178" s="85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</row>
    <row r="179" spans="1:162" ht="18" x14ac:dyDescent="0.2">
      <c r="A179" s="200"/>
      <c r="B179" s="128"/>
      <c r="C179" s="128"/>
      <c r="D179" s="128"/>
      <c r="E179" s="128"/>
      <c r="F179" s="128"/>
      <c r="G179" s="161" t="s">
        <v>106</v>
      </c>
      <c r="H179" s="189"/>
      <c r="I179" s="31"/>
      <c r="J179" s="31">
        <f t="shared" si="271"/>
        <v>0</v>
      </c>
      <c r="K179" s="192"/>
      <c r="L179" s="342"/>
      <c r="M179" s="367"/>
      <c r="N179" s="31"/>
      <c r="O179" s="366">
        <f t="shared" si="269"/>
        <v>0</v>
      </c>
      <c r="P179" s="257">
        <f t="shared" si="270"/>
        <v>0</v>
      </c>
      <c r="Q179" s="237"/>
      <c r="R179" s="114"/>
      <c r="S179" s="85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</row>
    <row r="180" spans="1:162" ht="18" x14ac:dyDescent="0.2">
      <c r="A180" s="200"/>
      <c r="B180" s="128"/>
      <c r="C180" s="128"/>
      <c r="D180" s="128"/>
      <c r="E180" s="128"/>
      <c r="F180" s="128" t="s">
        <v>22</v>
      </c>
      <c r="G180" s="161" t="s">
        <v>107</v>
      </c>
      <c r="H180" s="189"/>
      <c r="I180" s="31"/>
      <c r="J180" s="31">
        <f t="shared" si="271"/>
        <v>0</v>
      </c>
      <c r="K180" s="192"/>
      <c r="L180" s="342"/>
      <c r="M180" s="367"/>
      <c r="N180" s="31"/>
      <c r="O180" s="366">
        <f t="shared" si="269"/>
        <v>0</v>
      </c>
      <c r="P180" s="257">
        <f t="shared" si="270"/>
        <v>0</v>
      </c>
      <c r="Q180" s="237"/>
      <c r="R180" s="114"/>
      <c r="S180" s="85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</row>
    <row r="181" spans="1:162" ht="18" x14ac:dyDescent="0.2">
      <c r="A181" s="200"/>
      <c r="B181" s="128"/>
      <c r="C181" s="128"/>
      <c r="D181" s="128"/>
      <c r="E181" s="128"/>
      <c r="F181" s="128" t="s">
        <v>127</v>
      </c>
      <c r="G181" s="161" t="s">
        <v>108</v>
      </c>
      <c r="H181" s="189"/>
      <c r="I181" s="31"/>
      <c r="J181" s="31">
        <f t="shared" si="271"/>
        <v>0</v>
      </c>
      <c r="K181" s="192"/>
      <c r="L181" s="342"/>
      <c r="M181" s="367"/>
      <c r="N181" s="31"/>
      <c r="O181" s="366">
        <f t="shared" si="269"/>
        <v>0</v>
      </c>
      <c r="P181" s="257">
        <f t="shared" si="270"/>
        <v>0</v>
      </c>
      <c r="Q181" s="237"/>
      <c r="R181" s="114"/>
      <c r="S181" s="85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</row>
    <row r="182" spans="1:162" ht="18" x14ac:dyDescent="0.2">
      <c r="A182" s="200"/>
      <c r="B182" s="128"/>
      <c r="C182" s="128"/>
      <c r="D182" s="128"/>
      <c r="E182" s="128"/>
      <c r="F182" s="128" t="s">
        <v>109</v>
      </c>
      <c r="G182" s="161" t="s">
        <v>110</v>
      </c>
      <c r="H182" s="189"/>
      <c r="I182" s="31"/>
      <c r="J182" s="31">
        <f t="shared" si="271"/>
        <v>0</v>
      </c>
      <c r="K182" s="192"/>
      <c r="L182" s="342"/>
      <c r="M182" s="367"/>
      <c r="N182" s="31"/>
      <c r="O182" s="366">
        <f t="shared" si="269"/>
        <v>0</v>
      </c>
      <c r="P182" s="257">
        <f t="shared" si="270"/>
        <v>0</v>
      </c>
      <c r="Q182" s="237"/>
      <c r="R182" s="114"/>
      <c r="S182" s="85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</row>
    <row r="183" spans="1:162" ht="18" x14ac:dyDescent="0.2">
      <c r="A183" s="200"/>
      <c r="B183" s="128"/>
      <c r="C183" s="128"/>
      <c r="D183" s="128"/>
      <c r="E183" s="128"/>
      <c r="F183" s="128" t="s">
        <v>111</v>
      </c>
      <c r="G183" s="161" t="s">
        <v>112</v>
      </c>
      <c r="H183" s="189"/>
      <c r="I183" s="31"/>
      <c r="J183" s="31">
        <f t="shared" si="271"/>
        <v>0</v>
      </c>
      <c r="K183" s="192"/>
      <c r="L183" s="342"/>
      <c r="M183" s="367"/>
      <c r="N183" s="31"/>
      <c r="O183" s="366">
        <f t="shared" si="269"/>
        <v>0</v>
      </c>
      <c r="P183" s="257">
        <f t="shared" si="270"/>
        <v>0</v>
      </c>
      <c r="Q183" s="237"/>
      <c r="R183" s="114"/>
      <c r="S183" s="85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</row>
    <row r="184" spans="1:162" ht="18" x14ac:dyDescent="0.2">
      <c r="A184" s="200"/>
      <c r="B184" s="128"/>
      <c r="C184" s="128"/>
      <c r="D184" s="128"/>
      <c r="E184" s="128"/>
      <c r="F184" s="128"/>
      <c r="G184" s="161" t="s">
        <v>113</v>
      </c>
      <c r="H184" s="189"/>
      <c r="I184" s="31"/>
      <c r="J184" s="31">
        <f t="shared" si="271"/>
        <v>0</v>
      </c>
      <c r="K184" s="192"/>
      <c r="L184" s="342"/>
      <c r="M184" s="367"/>
      <c r="N184" s="31"/>
      <c r="O184" s="366">
        <f t="shared" si="269"/>
        <v>0</v>
      </c>
      <c r="P184" s="257">
        <f t="shared" si="270"/>
        <v>0</v>
      </c>
      <c r="Q184" s="237"/>
      <c r="R184" s="114"/>
      <c r="S184" s="85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</row>
    <row r="185" spans="1:162" ht="18" x14ac:dyDescent="0.2">
      <c r="A185" s="200"/>
      <c r="B185" s="128"/>
      <c r="C185" s="128"/>
      <c r="D185" s="128"/>
      <c r="E185" s="128"/>
      <c r="F185" s="128"/>
      <c r="G185" s="161" t="s">
        <v>114</v>
      </c>
      <c r="H185" s="189"/>
      <c r="I185" s="31"/>
      <c r="J185" s="31">
        <f t="shared" si="271"/>
        <v>0</v>
      </c>
      <c r="K185" s="192"/>
      <c r="L185" s="342"/>
      <c r="M185" s="367"/>
      <c r="N185" s="31"/>
      <c r="O185" s="366">
        <f t="shared" si="269"/>
        <v>0</v>
      </c>
      <c r="P185" s="257">
        <f t="shared" si="270"/>
        <v>0</v>
      </c>
      <c r="Q185" s="237"/>
      <c r="R185" s="114"/>
      <c r="S185" s="85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</row>
    <row r="186" spans="1:162" ht="33" x14ac:dyDescent="0.2">
      <c r="A186" s="200"/>
      <c r="B186" s="128"/>
      <c r="C186" s="128"/>
      <c r="D186" s="128"/>
      <c r="E186" s="128"/>
      <c r="F186" s="128">
        <v>12</v>
      </c>
      <c r="G186" s="161" t="s">
        <v>115</v>
      </c>
      <c r="H186" s="189"/>
      <c r="I186" s="31"/>
      <c r="J186" s="31">
        <f t="shared" si="271"/>
        <v>0</v>
      </c>
      <c r="K186" s="192"/>
      <c r="L186" s="342"/>
      <c r="M186" s="367"/>
      <c r="N186" s="31"/>
      <c r="O186" s="366">
        <f t="shared" si="269"/>
        <v>0</v>
      </c>
      <c r="P186" s="257">
        <f t="shared" si="270"/>
        <v>0</v>
      </c>
      <c r="Q186" s="237"/>
      <c r="R186" s="114"/>
      <c r="S186" s="85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</row>
    <row r="187" spans="1:162" ht="18" x14ac:dyDescent="0.2">
      <c r="A187" s="200"/>
      <c r="B187" s="128"/>
      <c r="C187" s="128"/>
      <c r="D187" s="128"/>
      <c r="E187" s="128"/>
      <c r="F187" s="128">
        <v>13</v>
      </c>
      <c r="G187" s="161" t="s">
        <v>116</v>
      </c>
      <c r="H187" s="189"/>
      <c r="I187" s="31"/>
      <c r="J187" s="31">
        <f t="shared" si="271"/>
        <v>0</v>
      </c>
      <c r="K187" s="192"/>
      <c r="L187" s="342"/>
      <c r="M187" s="367"/>
      <c r="N187" s="31"/>
      <c r="O187" s="366">
        <f t="shared" si="269"/>
        <v>0</v>
      </c>
      <c r="P187" s="257">
        <f t="shared" si="270"/>
        <v>0</v>
      </c>
      <c r="Q187" s="237"/>
      <c r="R187" s="114"/>
      <c r="S187" s="85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</row>
    <row r="188" spans="1:162" ht="18" x14ac:dyDescent="0.2">
      <c r="A188" s="200"/>
      <c r="B188" s="128"/>
      <c r="C188" s="128"/>
      <c r="D188" s="128"/>
      <c r="E188" s="128"/>
      <c r="F188" s="128"/>
      <c r="G188" s="161" t="s">
        <v>117</v>
      </c>
      <c r="H188" s="189"/>
      <c r="I188" s="31"/>
      <c r="J188" s="31">
        <f t="shared" si="271"/>
        <v>0</v>
      </c>
      <c r="K188" s="192"/>
      <c r="L188" s="342"/>
      <c r="M188" s="367"/>
      <c r="N188" s="31"/>
      <c r="O188" s="366">
        <f t="shared" si="269"/>
        <v>0</v>
      </c>
      <c r="P188" s="257">
        <f t="shared" si="270"/>
        <v>0</v>
      </c>
      <c r="Q188" s="237"/>
      <c r="R188" s="114"/>
      <c r="S188" s="85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</row>
    <row r="189" spans="1:162" ht="33" x14ac:dyDescent="0.2">
      <c r="A189" s="200"/>
      <c r="B189" s="128"/>
      <c r="C189" s="128"/>
      <c r="D189" s="128"/>
      <c r="E189" s="128"/>
      <c r="F189" s="128"/>
      <c r="G189" s="161" t="s">
        <v>118</v>
      </c>
      <c r="H189" s="189"/>
      <c r="I189" s="31"/>
      <c r="J189" s="31">
        <f t="shared" si="271"/>
        <v>0</v>
      </c>
      <c r="K189" s="192"/>
      <c r="L189" s="342"/>
      <c r="M189" s="367"/>
      <c r="N189" s="31"/>
      <c r="O189" s="366">
        <f t="shared" si="269"/>
        <v>0</v>
      </c>
      <c r="P189" s="257">
        <f t="shared" si="270"/>
        <v>0</v>
      </c>
      <c r="Q189" s="237"/>
      <c r="R189" s="114"/>
      <c r="S189" s="85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</row>
    <row r="190" spans="1:162" ht="18" x14ac:dyDescent="0.2">
      <c r="A190" s="200"/>
      <c r="B190" s="128"/>
      <c r="C190" s="128"/>
      <c r="D190" s="128"/>
      <c r="E190" s="128"/>
      <c r="F190" s="128"/>
      <c r="G190" s="161" t="s">
        <v>119</v>
      </c>
      <c r="H190" s="189"/>
      <c r="I190" s="31"/>
      <c r="J190" s="31">
        <f t="shared" si="271"/>
        <v>0</v>
      </c>
      <c r="K190" s="192"/>
      <c r="L190" s="342"/>
      <c r="M190" s="367"/>
      <c r="N190" s="31"/>
      <c r="O190" s="366">
        <f t="shared" si="269"/>
        <v>0</v>
      </c>
      <c r="P190" s="257">
        <f t="shared" si="270"/>
        <v>0</v>
      </c>
      <c r="Q190" s="237"/>
      <c r="R190" s="114"/>
      <c r="S190" s="85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</row>
    <row r="191" spans="1:162" ht="18" x14ac:dyDescent="0.2">
      <c r="A191" s="200"/>
      <c r="B191" s="128"/>
      <c r="C191" s="128"/>
      <c r="D191" s="128"/>
      <c r="E191" s="128"/>
      <c r="F191" s="128" t="s">
        <v>91</v>
      </c>
      <c r="G191" s="161" t="s">
        <v>120</v>
      </c>
      <c r="H191" s="189"/>
      <c r="I191" s="31"/>
      <c r="J191" s="31">
        <f t="shared" si="271"/>
        <v>0</v>
      </c>
      <c r="K191" s="192"/>
      <c r="L191" s="342"/>
      <c r="M191" s="367"/>
      <c r="N191" s="31"/>
      <c r="O191" s="366">
        <f t="shared" si="269"/>
        <v>0</v>
      </c>
      <c r="P191" s="257">
        <f t="shared" si="270"/>
        <v>0</v>
      </c>
      <c r="Q191" s="237"/>
      <c r="R191" s="114"/>
      <c r="S191" s="85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</row>
    <row r="192" spans="1:162" ht="18" x14ac:dyDescent="0.2">
      <c r="A192" s="199"/>
      <c r="B192" s="42"/>
      <c r="C192" s="42"/>
      <c r="D192" s="42"/>
      <c r="E192" s="42" t="s">
        <v>35</v>
      </c>
      <c r="F192" s="42"/>
      <c r="G192" s="160" t="s">
        <v>121</v>
      </c>
      <c r="H192" s="184">
        <f t="shared" ref="H192:J192" si="272">H193+H194+H195+H196+H197+H198</f>
        <v>0</v>
      </c>
      <c r="I192" s="33">
        <f t="shared" si="272"/>
        <v>0</v>
      </c>
      <c r="J192" s="33">
        <f t="shared" si="272"/>
        <v>0</v>
      </c>
      <c r="K192" s="192"/>
      <c r="L192" s="73">
        <f t="shared" ref="L192" si="273">L193+L194+L195+L196+L197+L198</f>
        <v>0</v>
      </c>
      <c r="M192" s="48">
        <f t="shared" ref="M192:O192" si="274">M193+M194+M195+M196+M197+M198</f>
        <v>0</v>
      </c>
      <c r="N192" s="33">
        <f t="shared" si="274"/>
        <v>0</v>
      </c>
      <c r="O192" s="375">
        <f t="shared" si="274"/>
        <v>0</v>
      </c>
      <c r="P192" s="261">
        <f t="shared" ref="P192" si="275">P193+P194+P195+P196+P197+P198</f>
        <v>0</v>
      </c>
      <c r="Q192" s="237"/>
      <c r="R192" s="114"/>
      <c r="S192" s="85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</row>
    <row r="193" spans="1:162" ht="18" x14ac:dyDescent="0.2">
      <c r="A193" s="200"/>
      <c r="B193" s="128"/>
      <c r="C193" s="128"/>
      <c r="D193" s="128"/>
      <c r="E193" s="128"/>
      <c r="F193" s="128" t="s">
        <v>20</v>
      </c>
      <c r="G193" s="161" t="s">
        <v>122</v>
      </c>
      <c r="H193" s="189"/>
      <c r="I193" s="31"/>
      <c r="J193" s="31">
        <f t="shared" ref="J193:J198" si="276">H193-I193</f>
        <v>0</v>
      </c>
      <c r="K193" s="192"/>
      <c r="L193" s="342"/>
      <c r="M193" s="367"/>
      <c r="N193" s="31"/>
      <c r="O193" s="366">
        <f t="shared" ref="O193:O198" si="277">+M193+N193</f>
        <v>0</v>
      </c>
      <c r="P193" s="257">
        <f t="shared" ref="P193:P198" si="278">L193-O193</f>
        <v>0</v>
      </c>
      <c r="Q193" s="237"/>
      <c r="R193" s="114"/>
      <c r="S193" s="85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</row>
    <row r="194" spans="1:162" ht="18" x14ac:dyDescent="0.2">
      <c r="A194" s="200"/>
      <c r="B194" s="128"/>
      <c r="C194" s="128"/>
      <c r="D194" s="128"/>
      <c r="E194" s="128"/>
      <c r="F194" s="128" t="s">
        <v>18</v>
      </c>
      <c r="G194" s="161" t="s">
        <v>123</v>
      </c>
      <c r="H194" s="189"/>
      <c r="I194" s="31"/>
      <c r="J194" s="31">
        <f t="shared" si="276"/>
        <v>0</v>
      </c>
      <c r="K194" s="192"/>
      <c r="L194" s="342"/>
      <c r="M194" s="367"/>
      <c r="N194" s="31"/>
      <c r="O194" s="366">
        <f t="shared" si="277"/>
        <v>0</v>
      </c>
      <c r="P194" s="257">
        <f t="shared" si="278"/>
        <v>0</v>
      </c>
      <c r="Q194" s="237"/>
      <c r="R194" s="114"/>
      <c r="S194" s="85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</row>
    <row r="195" spans="1:162" ht="18" x14ac:dyDescent="0.2">
      <c r="A195" s="200"/>
      <c r="B195" s="128"/>
      <c r="C195" s="128"/>
      <c r="D195" s="128"/>
      <c r="E195" s="128"/>
      <c r="F195" s="128" t="s">
        <v>35</v>
      </c>
      <c r="G195" s="161" t="s">
        <v>124</v>
      </c>
      <c r="H195" s="189"/>
      <c r="I195" s="31"/>
      <c r="J195" s="31">
        <f t="shared" si="276"/>
        <v>0</v>
      </c>
      <c r="K195" s="192"/>
      <c r="L195" s="342"/>
      <c r="M195" s="367"/>
      <c r="N195" s="31"/>
      <c r="O195" s="366">
        <f t="shared" si="277"/>
        <v>0</v>
      </c>
      <c r="P195" s="257">
        <f t="shared" si="278"/>
        <v>0</v>
      </c>
      <c r="Q195" s="237"/>
      <c r="R195" s="114"/>
      <c r="S195" s="85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</row>
    <row r="196" spans="1:162" ht="33" x14ac:dyDescent="0.2">
      <c r="A196" s="200"/>
      <c r="B196" s="128"/>
      <c r="C196" s="128"/>
      <c r="D196" s="128"/>
      <c r="E196" s="128"/>
      <c r="F196" s="128" t="s">
        <v>7</v>
      </c>
      <c r="G196" s="161" t="s">
        <v>125</v>
      </c>
      <c r="H196" s="189"/>
      <c r="I196" s="31"/>
      <c r="J196" s="31">
        <f t="shared" si="276"/>
        <v>0</v>
      </c>
      <c r="K196" s="192"/>
      <c r="L196" s="342"/>
      <c r="M196" s="367"/>
      <c r="N196" s="31"/>
      <c r="O196" s="366">
        <f t="shared" si="277"/>
        <v>0</v>
      </c>
      <c r="P196" s="257">
        <f t="shared" si="278"/>
        <v>0</v>
      </c>
      <c r="Q196" s="237"/>
      <c r="R196" s="114"/>
      <c r="S196" s="85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</row>
    <row r="197" spans="1:162" ht="33" x14ac:dyDescent="0.2">
      <c r="A197" s="200"/>
      <c r="B197" s="128"/>
      <c r="C197" s="128"/>
      <c r="D197" s="128"/>
      <c r="E197" s="128"/>
      <c r="F197" s="128" t="s">
        <v>22</v>
      </c>
      <c r="G197" s="161" t="s">
        <v>126</v>
      </c>
      <c r="H197" s="189"/>
      <c r="I197" s="31"/>
      <c r="J197" s="31">
        <f t="shared" si="276"/>
        <v>0</v>
      </c>
      <c r="K197" s="192"/>
      <c r="L197" s="342"/>
      <c r="M197" s="367"/>
      <c r="N197" s="31"/>
      <c r="O197" s="366">
        <f t="shared" si="277"/>
        <v>0</v>
      </c>
      <c r="P197" s="257">
        <f t="shared" si="278"/>
        <v>0</v>
      </c>
      <c r="Q197" s="237"/>
      <c r="R197" s="114"/>
      <c r="S197" s="85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</row>
    <row r="198" spans="1:162" ht="33" x14ac:dyDescent="0.2">
      <c r="A198" s="200"/>
      <c r="B198" s="128"/>
      <c r="C198" s="128"/>
      <c r="D198" s="128"/>
      <c r="E198" s="128"/>
      <c r="F198" s="128" t="s">
        <v>127</v>
      </c>
      <c r="G198" s="161" t="s">
        <v>128</v>
      </c>
      <c r="H198" s="189"/>
      <c r="I198" s="31"/>
      <c r="J198" s="31">
        <f t="shared" si="276"/>
        <v>0</v>
      </c>
      <c r="K198" s="192"/>
      <c r="L198" s="342"/>
      <c r="M198" s="367"/>
      <c r="N198" s="31"/>
      <c r="O198" s="366">
        <f t="shared" si="277"/>
        <v>0</v>
      </c>
      <c r="P198" s="257">
        <f t="shared" si="278"/>
        <v>0</v>
      </c>
      <c r="Q198" s="237"/>
      <c r="R198" s="114"/>
      <c r="S198" s="85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</row>
    <row r="199" spans="1:162" ht="18" x14ac:dyDescent="0.2">
      <c r="A199" s="199"/>
      <c r="B199" s="42"/>
      <c r="C199" s="42"/>
      <c r="D199" s="42" t="s">
        <v>90</v>
      </c>
      <c r="E199" s="42"/>
      <c r="F199" s="42"/>
      <c r="G199" s="168" t="s">
        <v>274</v>
      </c>
      <c r="H199" s="184">
        <f t="shared" ref="H199:J199" si="279">H200+H211+H212+H216+H219+H220+H221+H222+H224</f>
        <v>265000</v>
      </c>
      <c r="I199" s="33">
        <f t="shared" si="279"/>
        <v>33412</v>
      </c>
      <c r="J199" s="33">
        <f t="shared" si="279"/>
        <v>231588</v>
      </c>
      <c r="K199" s="192">
        <f t="shared" ref="K199:K240" si="280">ROUND(I199/H199*100,2)</f>
        <v>12.61</v>
      </c>
      <c r="L199" s="73">
        <f t="shared" ref="L199" si="281">L200+L211+L212+L216+L219+L220+L221+L222+L224</f>
        <v>26000</v>
      </c>
      <c r="M199" s="48">
        <f t="shared" ref="M199:O199" si="282">M200+M211+M212+M216+M219+M220+M221+M222+M224</f>
        <v>9852</v>
      </c>
      <c r="N199" s="33">
        <f t="shared" si="282"/>
        <v>10342</v>
      </c>
      <c r="O199" s="375">
        <f t="shared" si="282"/>
        <v>20194</v>
      </c>
      <c r="P199" s="261">
        <f>L199-O199</f>
        <v>5806</v>
      </c>
      <c r="Q199" s="237">
        <f t="shared" si="258"/>
        <v>77.67</v>
      </c>
      <c r="R199" s="114"/>
      <c r="S199" s="85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</row>
    <row r="200" spans="1:162" ht="18" x14ac:dyDescent="0.2">
      <c r="A200" s="199"/>
      <c r="B200" s="42"/>
      <c r="C200" s="42"/>
      <c r="D200" s="42"/>
      <c r="E200" s="42" t="s">
        <v>20</v>
      </c>
      <c r="F200" s="42"/>
      <c r="G200" s="160" t="s">
        <v>306</v>
      </c>
      <c r="H200" s="184">
        <f t="shared" ref="H200:J200" si="283">SUM(H201:H210)</f>
        <v>262000</v>
      </c>
      <c r="I200" s="33">
        <f t="shared" si="283"/>
        <v>33412</v>
      </c>
      <c r="J200" s="33">
        <f t="shared" si="283"/>
        <v>228588</v>
      </c>
      <c r="K200" s="192">
        <f t="shared" si="280"/>
        <v>12.75</v>
      </c>
      <c r="L200" s="73">
        <f t="shared" ref="L200" si="284">SUM(L201:L210)</f>
        <v>26000</v>
      </c>
      <c r="M200" s="48">
        <f t="shared" ref="M200:O200" si="285">SUM(M201:M210)</f>
        <v>9852</v>
      </c>
      <c r="N200" s="33">
        <f t="shared" si="285"/>
        <v>10342</v>
      </c>
      <c r="O200" s="375">
        <f t="shared" si="285"/>
        <v>20194</v>
      </c>
      <c r="P200" s="261">
        <f t="shared" ref="P200:P248" si="286">L200-O200</f>
        <v>5806</v>
      </c>
      <c r="Q200" s="237">
        <f t="shared" ref="Q200:Q240" si="287">ROUND(O200/L200*100,2)</f>
        <v>77.67</v>
      </c>
      <c r="R200" s="114"/>
      <c r="S200" s="85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</row>
    <row r="201" spans="1:162" ht="18" x14ac:dyDescent="0.2">
      <c r="A201" s="200"/>
      <c r="B201" s="128"/>
      <c r="C201" s="128"/>
      <c r="D201" s="128"/>
      <c r="E201" s="128"/>
      <c r="F201" s="128" t="s">
        <v>20</v>
      </c>
      <c r="G201" s="161" t="s">
        <v>130</v>
      </c>
      <c r="H201" s="189"/>
      <c r="I201" s="31"/>
      <c r="J201" s="31">
        <f t="shared" ref="J201:J211" si="288">H201-I201</f>
        <v>0</v>
      </c>
      <c r="K201" s="192"/>
      <c r="L201" s="342"/>
      <c r="M201" s="367"/>
      <c r="N201" s="31"/>
      <c r="O201" s="366">
        <f t="shared" ref="O201:O211" si="289">+M201+N201</f>
        <v>0</v>
      </c>
      <c r="P201" s="261">
        <f t="shared" si="286"/>
        <v>0</v>
      </c>
      <c r="Q201" s="237"/>
      <c r="R201" s="114"/>
      <c r="S201" s="85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</row>
    <row r="202" spans="1:162" ht="18" x14ac:dyDescent="0.2">
      <c r="A202" s="200"/>
      <c r="B202" s="128"/>
      <c r="C202" s="128"/>
      <c r="D202" s="128"/>
      <c r="E202" s="128"/>
      <c r="F202" s="128" t="s">
        <v>18</v>
      </c>
      <c r="G202" s="161" t="s">
        <v>131</v>
      </c>
      <c r="H202" s="189">
        <v>2000</v>
      </c>
      <c r="I202" s="31">
        <v>0</v>
      </c>
      <c r="J202" s="31">
        <f t="shared" si="288"/>
        <v>2000</v>
      </c>
      <c r="K202" s="192"/>
      <c r="L202" s="342"/>
      <c r="M202" s="367"/>
      <c r="N202" s="31"/>
      <c r="O202" s="366">
        <f t="shared" si="289"/>
        <v>0</v>
      </c>
      <c r="P202" s="261">
        <f t="shared" si="286"/>
        <v>0</v>
      </c>
      <c r="Q202" s="237"/>
      <c r="R202" s="114"/>
      <c r="S202" s="85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</row>
    <row r="203" spans="1:162" ht="18" x14ac:dyDescent="0.2">
      <c r="A203" s="200"/>
      <c r="B203" s="128"/>
      <c r="C203" s="128"/>
      <c r="D203" s="128"/>
      <c r="E203" s="128"/>
      <c r="F203" s="128" t="s">
        <v>35</v>
      </c>
      <c r="G203" s="416" t="s">
        <v>307</v>
      </c>
      <c r="H203" s="189">
        <v>32000</v>
      </c>
      <c r="I203" s="31">
        <v>15069</v>
      </c>
      <c r="J203" s="31">
        <f t="shared" si="288"/>
        <v>16931</v>
      </c>
      <c r="K203" s="192"/>
      <c r="L203" s="342">
        <v>8700</v>
      </c>
      <c r="M203" s="367">
        <v>3751</v>
      </c>
      <c r="N203" s="31">
        <v>4165</v>
      </c>
      <c r="O203" s="366">
        <f t="shared" si="289"/>
        <v>7916</v>
      </c>
      <c r="P203" s="264">
        <f t="shared" si="286"/>
        <v>784</v>
      </c>
      <c r="Q203" s="238"/>
      <c r="R203" s="114"/>
      <c r="S203" s="85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</row>
    <row r="204" spans="1:162" ht="18" x14ac:dyDescent="0.2">
      <c r="A204" s="200"/>
      <c r="B204" s="128"/>
      <c r="C204" s="128"/>
      <c r="D204" s="128"/>
      <c r="E204" s="128"/>
      <c r="F204" s="128" t="s">
        <v>7</v>
      </c>
      <c r="G204" s="416" t="s">
        <v>308</v>
      </c>
      <c r="H204" s="189">
        <v>3000</v>
      </c>
      <c r="I204" s="31">
        <v>763</v>
      </c>
      <c r="J204" s="31">
        <f t="shared" si="288"/>
        <v>2237</v>
      </c>
      <c r="K204" s="192"/>
      <c r="L204" s="342">
        <v>900</v>
      </c>
      <c r="M204" s="367">
        <v>341</v>
      </c>
      <c r="N204" s="31">
        <v>205</v>
      </c>
      <c r="O204" s="366">
        <f t="shared" si="289"/>
        <v>546</v>
      </c>
      <c r="P204" s="264">
        <f t="shared" si="286"/>
        <v>354</v>
      </c>
      <c r="Q204" s="238"/>
      <c r="R204" s="114"/>
      <c r="S204" s="85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</row>
    <row r="205" spans="1:162" ht="18" x14ac:dyDescent="0.2">
      <c r="A205" s="200"/>
      <c r="B205" s="128"/>
      <c r="C205" s="128"/>
      <c r="D205" s="128"/>
      <c r="E205" s="128"/>
      <c r="F205" s="128" t="s">
        <v>136</v>
      </c>
      <c r="G205" s="161" t="s">
        <v>169</v>
      </c>
      <c r="H205" s="189">
        <v>2000</v>
      </c>
      <c r="I205" s="31"/>
      <c r="J205" s="31">
        <f t="shared" si="288"/>
        <v>2000</v>
      </c>
      <c r="K205" s="192"/>
      <c r="L205" s="342"/>
      <c r="M205" s="367">
        <v>0</v>
      </c>
      <c r="N205" s="31"/>
      <c r="O205" s="366">
        <f t="shared" si="289"/>
        <v>0</v>
      </c>
      <c r="P205" s="264">
        <f t="shared" si="286"/>
        <v>0</v>
      </c>
      <c r="Q205" s="238"/>
      <c r="R205" s="114"/>
      <c r="S205" s="85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</row>
    <row r="206" spans="1:162" ht="18" x14ac:dyDescent="0.2">
      <c r="A206" s="200"/>
      <c r="B206" s="128"/>
      <c r="C206" s="128"/>
      <c r="D206" s="128"/>
      <c r="E206" s="128"/>
      <c r="F206" s="128" t="s">
        <v>22</v>
      </c>
      <c r="G206" s="161" t="s">
        <v>170</v>
      </c>
      <c r="H206" s="189"/>
      <c r="I206" s="31"/>
      <c r="J206" s="31">
        <f t="shared" si="288"/>
        <v>0</v>
      </c>
      <c r="K206" s="192"/>
      <c r="L206" s="342"/>
      <c r="M206" s="367">
        <v>0</v>
      </c>
      <c r="N206" s="31"/>
      <c r="O206" s="366">
        <f t="shared" si="289"/>
        <v>0</v>
      </c>
      <c r="P206" s="264">
        <f t="shared" si="286"/>
        <v>0</v>
      </c>
      <c r="Q206" s="238"/>
      <c r="R206" s="114"/>
      <c r="S206" s="85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</row>
    <row r="207" spans="1:162" ht="18" x14ac:dyDescent="0.2">
      <c r="A207" s="200"/>
      <c r="B207" s="128"/>
      <c r="C207" s="128"/>
      <c r="D207" s="128"/>
      <c r="E207" s="128"/>
      <c r="F207" s="128"/>
      <c r="G207" s="161" t="s">
        <v>171</v>
      </c>
      <c r="H207" s="189"/>
      <c r="I207" s="31"/>
      <c r="J207" s="31">
        <f t="shared" si="288"/>
        <v>0</v>
      </c>
      <c r="K207" s="192"/>
      <c r="L207" s="342"/>
      <c r="M207" s="367">
        <v>0</v>
      </c>
      <c r="N207" s="31"/>
      <c r="O207" s="366">
        <f t="shared" si="289"/>
        <v>0</v>
      </c>
      <c r="P207" s="264">
        <f t="shared" si="286"/>
        <v>0</v>
      </c>
      <c r="Q207" s="238"/>
      <c r="R207" s="114"/>
      <c r="S207" s="85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</row>
    <row r="208" spans="1:162" ht="18" x14ac:dyDescent="0.2">
      <c r="A208" s="200"/>
      <c r="B208" s="128"/>
      <c r="C208" s="128"/>
      <c r="D208" s="128"/>
      <c r="E208" s="128"/>
      <c r="F208" s="128" t="s">
        <v>109</v>
      </c>
      <c r="G208" s="161" t="s">
        <v>172</v>
      </c>
      <c r="H208" s="189">
        <v>3000</v>
      </c>
      <c r="I208" s="31">
        <v>0</v>
      </c>
      <c r="J208" s="31">
        <f t="shared" si="288"/>
        <v>3000</v>
      </c>
      <c r="K208" s="192"/>
      <c r="L208" s="342">
        <v>400</v>
      </c>
      <c r="M208" s="367">
        <v>0</v>
      </c>
      <c r="N208" s="31">
        <v>0</v>
      </c>
      <c r="O208" s="366">
        <f t="shared" si="289"/>
        <v>0</v>
      </c>
      <c r="P208" s="264">
        <f t="shared" si="286"/>
        <v>400</v>
      </c>
      <c r="Q208" s="238"/>
      <c r="R208" s="114"/>
      <c r="S208" s="85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</row>
    <row r="209" spans="1:162" ht="18" x14ac:dyDescent="0.2">
      <c r="A209" s="200"/>
      <c r="B209" s="128"/>
      <c r="C209" s="128"/>
      <c r="D209" s="128"/>
      <c r="E209" s="128"/>
      <c r="F209" s="128" t="s">
        <v>111</v>
      </c>
      <c r="G209" s="161" t="s">
        <v>309</v>
      </c>
      <c r="H209" s="189">
        <v>150000</v>
      </c>
      <c r="I209" s="31"/>
      <c r="J209" s="31">
        <f t="shared" si="288"/>
        <v>150000</v>
      </c>
      <c r="K209" s="192">
        <f t="shared" si="280"/>
        <v>0</v>
      </c>
      <c r="L209" s="342"/>
      <c r="M209" s="367"/>
      <c r="N209" s="31"/>
      <c r="O209" s="366">
        <f t="shared" si="289"/>
        <v>0</v>
      </c>
      <c r="P209" s="264">
        <f t="shared" si="286"/>
        <v>0</v>
      </c>
      <c r="Q209" s="238" t="e">
        <f t="shared" si="287"/>
        <v>#DIV/0!</v>
      </c>
      <c r="R209" s="114"/>
      <c r="S209" s="85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</row>
    <row r="210" spans="1:162" ht="18" x14ac:dyDescent="0.2">
      <c r="A210" s="200"/>
      <c r="B210" s="128"/>
      <c r="C210" s="128"/>
      <c r="D210" s="128"/>
      <c r="E210" s="128"/>
      <c r="F210" s="128" t="s">
        <v>91</v>
      </c>
      <c r="G210" s="161" t="s">
        <v>333</v>
      </c>
      <c r="H210" s="189">
        <v>70000</v>
      </c>
      <c r="I210" s="31">
        <v>17580</v>
      </c>
      <c r="J210" s="31">
        <f t="shared" si="288"/>
        <v>52420</v>
      </c>
      <c r="K210" s="192"/>
      <c r="L210" s="342">
        <v>16000</v>
      </c>
      <c r="M210" s="367">
        <v>5760</v>
      </c>
      <c r="N210" s="31">
        <v>5972</v>
      </c>
      <c r="O210" s="366">
        <f t="shared" si="289"/>
        <v>11732</v>
      </c>
      <c r="P210" s="264">
        <f t="shared" si="286"/>
        <v>4268</v>
      </c>
      <c r="Q210" s="238"/>
      <c r="R210" s="114"/>
      <c r="S210" s="85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</row>
    <row r="211" spans="1:162" ht="18" x14ac:dyDescent="0.2">
      <c r="A211" s="200"/>
      <c r="B211" s="128"/>
      <c r="C211" s="128"/>
      <c r="D211" s="128"/>
      <c r="E211" s="128" t="s">
        <v>18</v>
      </c>
      <c r="F211" s="128"/>
      <c r="G211" s="161" t="s">
        <v>310</v>
      </c>
      <c r="H211" s="189">
        <v>0</v>
      </c>
      <c r="I211" s="31">
        <v>0</v>
      </c>
      <c r="J211" s="31">
        <f t="shared" si="288"/>
        <v>0</v>
      </c>
      <c r="K211" s="192"/>
      <c r="L211" s="342">
        <v>0</v>
      </c>
      <c r="M211" s="367">
        <v>0</v>
      </c>
      <c r="N211" s="31">
        <v>0</v>
      </c>
      <c r="O211" s="366">
        <f t="shared" si="289"/>
        <v>0</v>
      </c>
      <c r="P211" s="264">
        <f t="shared" si="286"/>
        <v>0</v>
      </c>
      <c r="Q211" s="238"/>
      <c r="R211" s="114"/>
      <c r="S211" s="85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</row>
    <row r="212" spans="1:162" ht="18" x14ac:dyDescent="0.2">
      <c r="A212" s="199"/>
      <c r="B212" s="42"/>
      <c r="C212" s="42"/>
      <c r="D212" s="42"/>
      <c r="E212" s="42" t="s">
        <v>136</v>
      </c>
      <c r="F212" s="42"/>
      <c r="G212" s="168" t="s">
        <v>311</v>
      </c>
      <c r="H212" s="184">
        <f t="shared" ref="H212:J212" si="290">SUM(H213:H215)</f>
        <v>0</v>
      </c>
      <c r="I212" s="33">
        <f t="shared" si="290"/>
        <v>0</v>
      </c>
      <c r="J212" s="33">
        <f t="shared" si="290"/>
        <v>0</v>
      </c>
      <c r="K212" s="192"/>
      <c r="L212" s="73">
        <f t="shared" ref="L212" si="291">SUM(L213:L215)</f>
        <v>0</v>
      </c>
      <c r="M212" s="48">
        <f t="shared" ref="M212:O212" si="292">SUM(M213:M215)</f>
        <v>0</v>
      </c>
      <c r="N212" s="33">
        <f t="shared" si="292"/>
        <v>0</v>
      </c>
      <c r="O212" s="375">
        <f t="shared" si="292"/>
        <v>0</v>
      </c>
      <c r="P212" s="261">
        <f t="shared" si="286"/>
        <v>0</v>
      </c>
      <c r="Q212" s="237"/>
      <c r="R212" s="114"/>
      <c r="S212" s="85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</row>
    <row r="213" spans="1:162" ht="18" x14ac:dyDescent="0.2">
      <c r="A213" s="200"/>
      <c r="B213" s="128"/>
      <c r="C213" s="128"/>
      <c r="D213" s="128"/>
      <c r="E213" s="128"/>
      <c r="F213" s="128"/>
      <c r="G213" s="161" t="s">
        <v>138</v>
      </c>
      <c r="H213" s="189"/>
      <c r="I213" s="31"/>
      <c r="J213" s="31">
        <f t="shared" ref="J213:J214" si="293">H213-I213</f>
        <v>0</v>
      </c>
      <c r="K213" s="192"/>
      <c r="L213" s="342"/>
      <c r="M213" s="367"/>
      <c r="N213" s="31"/>
      <c r="O213" s="366">
        <f t="shared" ref="O213:O215" si="294">+M213+N213</f>
        <v>0</v>
      </c>
      <c r="P213" s="261">
        <f t="shared" si="286"/>
        <v>0</v>
      </c>
      <c r="Q213" s="237"/>
      <c r="R213" s="114"/>
      <c r="S213" s="85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</row>
    <row r="214" spans="1:162" ht="18" x14ac:dyDescent="0.2">
      <c r="A214" s="200"/>
      <c r="B214" s="128"/>
      <c r="C214" s="128"/>
      <c r="D214" s="128"/>
      <c r="E214" s="128"/>
      <c r="F214" s="128"/>
      <c r="G214" s="161" t="s">
        <v>139</v>
      </c>
      <c r="H214" s="189"/>
      <c r="I214" s="31"/>
      <c r="J214" s="31">
        <f t="shared" si="293"/>
        <v>0</v>
      </c>
      <c r="K214" s="192"/>
      <c r="L214" s="342"/>
      <c r="M214" s="367"/>
      <c r="N214" s="31"/>
      <c r="O214" s="366">
        <f t="shared" si="294"/>
        <v>0</v>
      </c>
      <c r="P214" s="261">
        <f t="shared" si="286"/>
        <v>0</v>
      </c>
      <c r="Q214" s="237"/>
      <c r="R214" s="114"/>
      <c r="S214" s="85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</row>
    <row r="215" spans="1:162" ht="18" x14ac:dyDescent="0.2">
      <c r="A215" s="200"/>
      <c r="B215" s="128"/>
      <c r="C215" s="128"/>
      <c r="D215" s="128"/>
      <c r="E215" s="128"/>
      <c r="F215" s="128" t="s">
        <v>91</v>
      </c>
      <c r="G215" s="161" t="s">
        <v>312</v>
      </c>
      <c r="H215" s="189">
        <v>0</v>
      </c>
      <c r="I215" s="31">
        <v>0</v>
      </c>
      <c r="J215" s="31">
        <f>H215-I215</f>
        <v>0</v>
      </c>
      <c r="K215" s="192"/>
      <c r="L215" s="342">
        <v>0</v>
      </c>
      <c r="M215" s="367">
        <v>0</v>
      </c>
      <c r="N215" s="31">
        <v>0</v>
      </c>
      <c r="O215" s="366">
        <f t="shared" si="294"/>
        <v>0</v>
      </c>
      <c r="P215" s="264">
        <f t="shared" si="286"/>
        <v>0</v>
      </c>
      <c r="Q215" s="238"/>
      <c r="R215" s="114"/>
      <c r="S215" s="85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</row>
    <row r="216" spans="1:162" ht="18" x14ac:dyDescent="0.2">
      <c r="A216" s="199"/>
      <c r="B216" s="42"/>
      <c r="C216" s="42"/>
      <c r="D216" s="42"/>
      <c r="E216" s="42" t="s">
        <v>22</v>
      </c>
      <c r="F216" s="42"/>
      <c r="G216" s="168" t="s">
        <v>173</v>
      </c>
      <c r="H216" s="184">
        <f t="shared" ref="H216:J216" si="295">H217+H218</f>
        <v>0</v>
      </c>
      <c r="I216" s="33">
        <f t="shared" si="295"/>
        <v>0</v>
      </c>
      <c r="J216" s="33">
        <f t="shared" si="295"/>
        <v>0</v>
      </c>
      <c r="K216" s="192"/>
      <c r="L216" s="73">
        <f t="shared" ref="L216" si="296">L217+L218</f>
        <v>0</v>
      </c>
      <c r="M216" s="48">
        <f t="shared" ref="M216:O216" si="297">M217+M218</f>
        <v>0</v>
      </c>
      <c r="N216" s="33">
        <f t="shared" si="297"/>
        <v>0</v>
      </c>
      <c r="O216" s="375">
        <f t="shared" si="297"/>
        <v>0</v>
      </c>
      <c r="P216" s="261">
        <f t="shared" si="286"/>
        <v>0</v>
      </c>
      <c r="Q216" s="237"/>
      <c r="R216" s="114"/>
      <c r="S216" s="85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</row>
    <row r="217" spans="1:162" ht="18" x14ac:dyDescent="0.2">
      <c r="A217" s="200"/>
      <c r="B217" s="128"/>
      <c r="C217" s="128"/>
      <c r="D217" s="128"/>
      <c r="E217" s="128"/>
      <c r="F217" s="128" t="s">
        <v>20</v>
      </c>
      <c r="G217" s="161" t="s">
        <v>174</v>
      </c>
      <c r="H217" s="189"/>
      <c r="I217" s="31"/>
      <c r="J217" s="31">
        <f t="shared" ref="J217:J223" si="298">H217-I217</f>
        <v>0</v>
      </c>
      <c r="K217" s="192"/>
      <c r="L217" s="342"/>
      <c r="M217" s="367"/>
      <c r="N217" s="31"/>
      <c r="O217" s="366">
        <f t="shared" ref="O217:O223" si="299">+M217+N217</f>
        <v>0</v>
      </c>
      <c r="P217" s="261">
        <f t="shared" si="286"/>
        <v>0</v>
      </c>
      <c r="Q217" s="237"/>
      <c r="R217" s="114"/>
      <c r="S217" s="85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</row>
    <row r="218" spans="1:162" ht="18" x14ac:dyDescent="0.2">
      <c r="A218" s="200"/>
      <c r="B218" s="128"/>
      <c r="C218" s="128"/>
      <c r="D218" s="128"/>
      <c r="E218" s="128"/>
      <c r="F218" s="128"/>
      <c r="G218" s="161" t="s">
        <v>175</v>
      </c>
      <c r="H218" s="189"/>
      <c r="I218" s="31"/>
      <c r="J218" s="31">
        <f t="shared" si="298"/>
        <v>0</v>
      </c>
      <c r="K218" s="192"/>
      <c r="L218" s="342"/>
      <c r="M218" s="367"/>
      <c r="N218" s="31"/>
      <c r="O218" s="366">
        <f t="shared" si="299"/>
        <v>0</v>
      </c>
      <c r="P218" s="261">
        <f t="shared" si="286"/>
        <v>0</v>
      </c>
      <c r="Q218" s="237"/>
      <c r="R218" s="114"/>
      <c r="S218" s="85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</row>
    <row r="219" spans="1:162" ht="18" x14ac:dyDescent="0.2">
      <c r="A219" s="200"/>
      <c r="B219" s="128"/>
      <c r="C219" s="128"/>
      <c r="D219" s="128"/>
      <c r="E219" s="128">
        <v>11</v>
      </c>
      <c r="F219" s="128"/>
      <c r="G219" s="161" t="s">
        <v>176</v>
      </c>
      <c r="H219" s="189"/>
      <c r="I219" s="31"/>
      <c r="J219" s="31">
        <f t="shared" si="298"/>
        <v>0</v>
      </c>
      <c r="K219" s="192"/>
      <c r="L219" s="342"/>
      <c r="M219" s="367"/>
      <c r="N219" s="31"/>
      <c r="O219" s="366">
        <f t="shared" si="299"/>
        <v>0</v>
      </c>
      <c r="P219" s="261">
        <f t="shared" si="286"/>
        <v>0</v>
      </c>
      <c r="Q219" s="237"/>
      <c r="R219" s="114"/>
      <c r="S219" s="85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</row>
    <row r="220" spans="1:162" ht="18" x14ac:dyDescent="0.2">
      <c r="A220" s="200"/>
      <c r="B220" s="128"/>
      <c r="C220" s="128"/>
      <c r="D220" s="128"/>
      <c r="E220" s="128">
        <v>13</v>
      </c>
      <c r="F220" s="128"/>
      <c r="G220" s="161" t="s">
        <v>141</v>
      </c>
      <c r="H220" s="189"/>
      <c r="I220" s="31"/>
      <c r="J220" s="31">
        <f t="shared" si="298"/>
        <v>0</v>
      </c>
      <c r="K220" s="192"/>
      <c r="L220" s="342"/>
      <c r="M220" s="367"/>
      <c r="N220" s="31"/>
      <c r="O220" s="366">
        <f t="shared" si="299"/>
        <v>0</v>
      </c>
      <c r="P220" s="261">
        <f t="shared" si="286"/>
        <v>0</v>
      </c>
      <c r="Q220" s="237"/>
      <c r="R220" s="114"/>
      <c r="S220" s="85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</row>
    <row r="221" spans="1:162" ht="18" x14ac:dyDescent="0.2">
      <c r="A221" s="200"/>
      <c r="B221" s="128"/>
      <c r="C221" s="128"/>
      <c r="D221" s="128"/>
      <c r="E221" s="128">
        <v>14</v>
      </c>
      <c r="F221" s="128"/>
      <c r="G221" s="161" t="s">
        <v>177</v>
      </c>
      <c r="H221" s="189"/>
      <c r="I221" s="31"/>
      <c r="J221" s="31">
        <f t="shared" si="298"/>
        <v>0</v>
      </c>
      <c r="K221" s="192"/>
      <c r="L221" s="342"/>
      <c r="M221" s="367"/>
      <c r="N221" s="31"/>
      <c r="O221" s="366">
        <f t="shared" si="299"/>
        <v>0</v>
      </c>
      <c r="P221" s="261">
        <f t="shared" si="286"/>
        <v>0</v>
      </c>
      <c r="Q221" s="237"/>
      <c r="R221" s="114"/>
      <c r="S221" s="85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</row>
    <row r="222" spans="1:162" ht="33" x14ac:dyDescent="0.2">
      <c r="A222" s="200"/>
      <c r="B222" s="128"/>
      <c r="C222" s="128"/>
      <c r="D222" s="128"/>
      <c r="E222" s="128"/>
      <c r="F222" s="128"/>
      <c r="G222" s="161" t="s">
        <v>178</v>
      </c>
      <c r="H222" s="189"/>
      <c r="I222" s="31"/>
      <c r="J222" s="31">
        <f t="shared" si="298"/>
        <v>0</v>
      </c>
      <c r="K222" s="192"/>
      <c r="L222" s="342"/>
      <c r="M222" s="367"/>
      <c r="N222" s="31"/>
      <c r="O222" s="366">
        <f t="shared" si="299"/>
        <v>0</v>
      </c>
      <c r="P222" s="261">
        <f t="shared" si="286"/>
        <v>0</v>
      </c>
      <c r="Q222" s="237"/>
      <c r="R222" s="114"/>
      <c r="S222" s="85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</row>
    <row r="223" spans="1:162" ht="33" x14ac:dyDescent="0.2">
      <c r="A223" s="200"/>
      <c r="B223" s="128"/>
      <c r="C223" s="128"/>
      <c r="D223" s="128"/>
      <c r="E223" s="128"/>
      <c r="F223" s="128"/>
      <c r="G223" s="161" t="s">
        <v>179</v>
      </c>
      <c r="H223" s="189"/>
      <c r="I223" s="31"/>
      <c r="J223" s="31">
        <f t="shared" si="298"/>
        <v>0</v>
      </c>
      <c r="K223" s="192"/>
      <c r="L223" s="342"/>
      <c r="M223" s="367"/>
      <c r="N223" s="31"/>
      <c r="O223" s="366">
        <f t="shared" si="299"/>
        <v>0</v>
      </c>
      <c r="P223" s="261">
        <f t="shared" si="286"/>
        <v>0</v>
      </c>
      <c r="Q223" s="237"/>
      <c r="R223" s="114"/>
      <c r="S223" s="85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</row>
    <row r="224" spans="1:162" ht="18" x14ac:dyDescent="0.2">
      <c r="A224" s="199"/>
      <c r="B224" s="42"/>
      <c r="C224" s="42"/>
      <c r="D224" s="42"/>
      <c r="E224" s="42" t="s">
        <v>91</v>
      </c>
      <c r="F224" s="42"/>
      <c r="G224" s="168" t="s">
        <v>313</v>
      </c>
      <c r="H224" s="184">
        <f t="shared" ref="H224:J224" si="300">H225+H226+H227+H228</f>
        <v>3000</v>
      </c>
      <c r="I224" s="33">
        <f t="shared" si="300"/>
        <v>0</v>
      </c>
      <c r="J224" s="33">
        <f t="shared" si="300"/>
        <v>3000</v>
      </c>
      <c r="K224" s="192"/>
      <c r="L224" s="73">
        <f t="shared" ref="L224" si="301">L225+L226+L227+L228</f>
        <v>0</v>
      </c>
      <c r="M224" s="48">
        <f t="shared" ref="M224:O224" si="302">M225+M226+M227+M228</f>
        <v>0</v>
      </c>
      <c r="N224" s="33">
        <f t="shared" si="302"/>
        <v>0</v>
      </c>
      <c r="O224" s="375">
        <f t="shared" si="302"/>
        <v>0</v>
      </c>
      <c r="P224" s="261">
        <f t="shared" si="286"/>
        <v>0</v>
      </c>
      <c r="Q224" s="237"/>
      <c r="R224" s="114"/>
      <c r="S224" s="85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</row>
    <row r="225" spans="1:162" ht="18" x14ac:dyDescent="0.2">
      <c r="A225" s="200"/>
      <c r="B225" s="128"/>
      <c r="C225" s="128"/>
      <c r="D225" s="128"/>
      <c r="E225" s="128"/>
      <c r="F225" s="128"/>
      <c r="G225" s="161" t="s">
        <v>143</v>
      </c>
      <c r="H225" s="189"/>
      <c r="I225" s="31"/>
      <c r="J225" s="31">
        <f t="shared" ref="J225:J228" si="303">H225-I225</f>
        <v>0</v>
      </c>
      <c r="K225" s="192"/>
      <c r="L225" s="342"/>
      <c r="M225" s="367"/>
      <c r="N225" s="31"/>
      <c r="O225" s="366">
        <f t="shared" ref="O225:O228" si="304">+M225+N225</f>
        <v>0</v>
      </c>
      <c r="P225" s="261">
        <f t="shared" si="286"/>
        <v>0</v>
      </c>
      <c r="Q225" s="237"/>
      <c r="R225" s="114"/>
      <c r="S225" s="85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</row>
    <row r="226" spans="1:162" ht="18" x14ac:dyDescent="0.2">
      <c r="A226" s="200"/>
      <c r="B226" s="128"/>
      <c r="C226" s="128"/>
      <c r="D226" s="128"/>
      <c r="E226" s="128"/>
      <c r="F226" s="128" t="s">
        <v>7</v>
      </c>
      <c r="G226" s="161" t="s">
        <v>314</v>
      </c>
      <c r="H226" s="189"/>
      <c r="I226" s="31"/>
      <c r="J226" s="31">
        <f t="shared" si="303"/>
        <v>0</v>
      </c>
      <c r="K226" s="192"/>
      <c r="L226" s="342"/>
      <c r="M226" s="367"/>
      <c r="N226" s="31"/>
      <c r="O226" s="366">
        <f t="shared" si="304"/>
        <v>0</v>
      </c>
      <c r="P226" s="264">
        <f t="shared" si="286"/>
        <v>0</v>
      </c>
      <c r="Q226" s="238"/>
      <c r="R226" s="114"/>
      <c r="S226" s="85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</row>
    <row r="227" spans="1:162" ht="33" x14ac:dyDescent="0.2">
      <c r="A227" s="200"/>
      <c r="B227" s="128"/>
      <c r="C227" s="128"/>
      <c r="D227" s="128"/>
      <c r="E227" s="128"/>
      <c r="F227" s="128"/>
      <c r="G227" s="161" t="s">
        <v>145</v>
      </c>
      <c r="H227" s="189"/>
      <c r="I227" s="31"/>
      <c r="J227" s="31">
        <f t="shared" si="303"/>
        <v>0</v>
      </c>
      <c r="K227" s="192"/>
      <c r="L227" s="342"/>
      <c r="M227" s="367"/>
      <c r="N227" s="31"/>
      <c r="O227" s="366">
        <f t="shared" si="304"/>
        <v>0</v>
      </c>
      <c r="P227" s="264">
        <f t="shared" si="286"/>
        <v>0</v>
      </c>
      <c r="Q227" s="238"/>
      <c r="R227" s="114"/>
      <c r="S227" s="85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</row>
    <row r="228" spans="1:162" ht="18" x14ac:dyDescent="0.2">
      <c r="A228" s="200"/>
      <c r="B228" s="128"/>
      <c r="C228" s="128"/>
      <c r="D228" s="128"/>
      <c r="E228" s="128"/>
      <c r="F228" s="128" t="s">
        <v>91</v>
      </c>
      <c r="G228" s="161" t="s">
        <v>315</v>
      </c>
      <c r="H228" s="189">
        <v>3000</v>
      </c>
      <c r="I228" s="31">
        <v>0</v>
      </c>
      <c r="J228" s="31">
        <f t="shared" si="303"/>
        <v>3000</v>
      </c>
      <c r="K228" s="192"/>
      <c r="L228" s="342">
        <v>0</v>
      </c>
      <c r="M228" s="367">
        <v>0</v>
      </c>
      <c r="N228" s="31">
        <v>0</v>
      </c>
      <c r="O228" s="366">
        <f t="shared" si="304"/>
        <v>0</v>
      </c>
      <c r="P228" s="264">
        <f t="shared" si="286"/>
        <v>0</v>
      </c>
      <c r="Q228" s="238"/>
      <c r="R228" s="114"/>
      <c r="S228" s="85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</row>
    <row r="229" spans="1:162" ht="18" x14ac:dyDescent="0.2">
      <c r="A229" s="199"/>
      <c r="B229" s="42"/>
      <c r="C229" s="42"/>
      <c r="D229" s="42" t="s">
        <v>92</v>
      </c>
      <c r="E229" s="42"/>
      <c r="F229" s="42"/>
      <c r="G229" s="168" t="s">
        <v>180</v>
      </c>
      <c r="H229" s="184">
        <f t="shared" ref="H229:J229" si="305">H230</f>
        <v>0</v>
      </c>
      <c r="I229" s="33">
        <f t="shared" si="305"/>
        <v>0</v>
      </c>
      <c r="J229" s="33">
        <f t="shared" si="305"/>
        <v>0</v>
      </c>
      <c r="K229" s="192" t="e">
        <f t="shared" si="280"/>
        <v>#DIV/0!</v>
      </c>
      <c r="L229" s="73">
        <f t="shared" ref="L229:O229" si="306">L230</f>
        <v>0</v>
      </c>
      <c r="M229" s="48">
        <f t="shared" si="306"/>
        <v>0</v>
      </c>
      <c r="N229" s="33">
        <f t="shared" si="306"/>
        <v>0</v>
      </c>
      <c r="O229" s="375">
        <f t="shared" si="306"/>
        <v>0</v>
      </c>
      <c r="P229" s="261">
        <f t="shared" si="286"/>
        <v>0</v>
      </c>
      <c r="Q229" s="237" t="e">
        <f t="shared" si="287"/>
        <v>#DIV/0!</v>
      </c>
      <c r="R229" s="114"/>
      <c r="S229" s="85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</row>
    <row r="230" spans="1:162" ht="33" x14ac:dyDescent="0.2">
      <c r="A230" s="200"/>
      <c r="B230" s="128"/>
      <c r="C230" s="128"/>
      <c r="D230" s="128"/>
      <c r="E230" s="128" t="s">
        <v>111</v>
      </c>
      <c r="F230" s="128"/>
      <c r="G230" s="161" t="s">
        <v>181</v>
      </c>
      <c r="H230" s="189"/>
      <c r="I230" s="31"/>
      <c r="J230" s="31">
        <f>H230-I230</f>
        <v>0</v>
      </c>
      <c r="K230" s="192" t="e">
        <f t="shared" si="280"/>
        <v>#DIV/0!</v>
      </c>
      <c r="L230" s="342"/>
      <c r="M230" s="367"/>
      <c r="N230" s="81"/>
      <c r="O230" s="366">
        <f t="shared" ref="O230" si="307">+M230+N230</f>
        <v>0</v>
      </c>
      <c r="P230" s="261">
        <f t="shared" si="286"/>
        <v>0</v>
      </c>
      <c r="Q230" s="237" t="e">
        <f t="shared" si="287"/>
        <v>#DIV/0!</v>
      </c>
      <c r="R230" s="114"/>
      <c r="S230" s="85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</row>
    <row r="231" spans="1:162" ht="33" x14ac:dyDescent="0.2">
      <c r="A231" s="199"/>
      <c r="B231" s="42"/>
      <c r="C231" s="42"/>
      <c r="D231" s="42">
        <v>51</v>
      </c>
      <c r="E231" s="42"/>
      <c r="F231" s="42"/>
      <c r="G231" s="168" t="s">
        <v>77</v>
      </c>
      <c r="H231" s="184">
        <f t="shared" ref="H231:J232" si="308">H232</f>
        <v>0</v>
      </c>
      <c r="I231" s="33">
        <f t="shared" si="308"/>
        <v>0</v>
      </c>
      <c r="J231" s="33">
        <f t="shared" si="308"/>
        <v>0</v>
      </c>
      <c r="K231" s="192"/>
      <c r="L231" s="73">
        <f t="shared" ref="L231:N232" si="309">L232</f>
        <v>0</v>
      </c>
      <c r="M231" s="48">
        <f t="shared" si="309"/>
        <v>0</v>
      </c>
      <c r="N231" s="33">
        <f t="shared" si="309"/>
        <v>0</v>
      </c>
      <c r="O231" s="375">
        <f t="shared" ref="O231:O232" si="310">O232</f>
        <v>0</v>
      </c>
      <c r="P231" s="261">
        <f t="shared" si="286"/>
        <v>0</v>
      </c>
      <c r="Q231" s="237"/>
      <c r="R231" s="114"/>
      <c r="S231" s="85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</row>
    <row r="232" spans="1:162" ht="18" x14ac:dyDescent="0.2">
      <c r="A232" s="199"/>
      <c r="B232" s="42"/>
      <c r="C232" s="42"/>
      <c r="D232" s="42"/>
      <c r="E232" s="42" t="s">
        <v>20</v>
      </c>
      <c r="F232" s="42"/>
      <c r="G232" s="160" t="s">
        <v>93</v>
      </c>
      <c r="H232" s="184">
        <f t="shared" si="308"/>
        <v>0</v>
      </c>
      <c r="I232" s="33">
        <f t="shared" si="308"/>
        <v>0</v>
      </c>
      <c r="J232" s="33">
        <f t="shared" si="308"/>
        <v>0</v>
      </c>
      <c r="K232" s="192"/>
      <c r="L232" s="73">
        <f t="shared" si="309"/>
        <v>0</v>
      </c>
      <c r="M232" s="48">
        <f t="shared" si="309"/>
        <v>0</v>
      </c>
      <c r="N232" s="33">
        <f t="shared" si="309"/>
        <v>0</v>
      </c>
      <c r="O232" s="375">
        <f t="shared" si="310"/>
        <v>0</v>
      </c>
      <c r="P232" s="261">
        <f t="shared" si="286"/>
        <v>0</v>
      </c>
      <c r="Q232" s="237"/>
      <c r="R232" s="114"/>
      <c r="S232" s="85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</row>
    <row r="233" spans="1:162" ht="18" x14ac:dyDescent="0.2">
      <c r="A233" s="200"/>
      <c r="B233" s="128"/>
      <c r="C233" s="128"/>
      <c r="D233" s="128"/>
      <c r="E233" s="128"/>
      <c r="F233" s="128" t="s">
        <v>20</v>
      </c>
      <c r="G233" s="161" t="s">
        <v>94</v>
      </c>
      <c r="H233" s="189"/>
      <c r="I233" s="31"/>
      <c r="J233" s="31">
        <f>H233-I233</f>
        <v>0</v>
      </c>
      <c r="K233" s="192"/>
      <c r="L233" s="342"/>
      <c r="M233" s="367"/>
      <c r="N233" s="31"/>
      <c r="O233" s="366">
        <f t="shared" ref="O233" si="311">+M233+N233</f>
        <v>0</v>
      </c>
      <c r="P233" s="261">
        <f t="shared" si="286"/>
        <v>0</v>
      </c>
      <c r="Q233" s="237"/>
      <c r="R233" s="114"/>
      <c r="S233" s="85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</row>
    <row r="234" spans="1:162" ht="49.5" x14ac:dyDescent="0.2">
      <c r="A234" s="200"/>
      <c r="B234" s="128"/>
      <c r="C234" s="128"/>
      <c r="D234" s="42">
        <v>56</v>
      </c>
      <c r="E234" s="128"/>
      <c r="F234" s="128"/>
      <c r="G234" s="160" t="s">
        <v>159</v>
      </c>
      <c r="H234" s="189">
        <f t="shared" ref="H234:I234" si="312">+H235</f>
        <v>0</v>
      </c>
      <c r="I234" s="31">
        <f t="shared" si="312"/>
        <v>0</v>
      </c>
      <c r="J234" s="31">
        <f>H234-I234</f>
        <v>0</v>
      </c>
      <c r="K234" s="192"/>
      <c r="L234" s="342">
        <f>+L235</f>
        <v>0</v>
      </c>
      <c r="M234" s="367">
        <f>+M235</f>
        <v>0</v>
      </c>
      <c r="N234" s="31">
        <f t="shared" ref="N234:O234" si="313">+N235</f>
        <v>0</v>
      </c>
      <c r="O234" s="384">
        <f t="shared" si="313"/>
        <v>0</v>
      </c>
      <c r="P234" s="261">
        <f t="shared" si="286"/>
        <v>0</v>
      </c>
      <c r="Q234" s="237"/>
      <c r="R234" s="114"/>
      <c r="S234" s="85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</row>
    <row r="235" spans="1:162" ht="18" x14ac:dyDescent="0.2">
      <c r="A235" s="200"/>
      <c r="B235" s="128"/>
      <c r="C235" s="128"/>
      <c r="D235" s="128"/>
      <c r="E235" s="129" t="s">
        <v>58</v>
      </c>
      <c r="F235" s="128"/>
      <c r="G235" s="161" t="s">
        <v>182</v>
      </c>
      <c r="H235" s="189"/>
      <c r="I235" s="31"/>
      <c r="J235" s="31"/>
      <c r="K235" s="192"/>
      <c r="L235" s="342"/>
      <c r="M235" s="367"/>
      <c r="N235" s="31"/>
      <c r="O235" s="366">
        <f t="shared" ref="O235" si="314">+M235+N235</f>
        <v>0</v>
      </c>
      <c r="P235" s="261">
        <f t="shared" si="286"/>
        <v>0</v>
      </c>
      <c r="Q235" s="237"/>
      <c r="R235" s="114"/>
      <c r="S235" s="85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</row>
    <row r="236" spans="1:162" ht="18" x14ac:dyDescent="0.2">
      <c r="A236" s="199"/>
      <c r="B236" s="42"/>
      <c r="C236" s="42"/>
      <c r="D236" s="42">
        <v>57</v>
      </c>
      <c r="E236" s="42"/>
      <c r="F236" s="42"/>
      <c r="G236" s="168" t="s">
        <v>316</v>
      </c>
      <c r="H236" s="184">
        <f t="shared" ref="H236:J236" si="315">H238</f>
        <v>67000</v>
      </c>
      <c r="I236" s="33">
        <f t="shared" si="315"/>
        <v>11401</v>
      </c>
      <c r="J236" s="33">
        <f t="shared" si="315"/>
        <v>55599</v>
      </c>
      <c r="K236" s="192">
        <f t="shared" si="280"/>
        <v>17.02</v>
      </c>
      <c r="L236" s="73">
        <f t="shared" ref="L236" si="316">L238</f>
        <v>13200</v>
      </c>
      <c r="M236" s="48">
        <f t="shared" ref="M236:O236" si="317">M238</f>
        <v>343</v>
      </c>
      <c r="N236" s="33">
        <f t="shared" si="317"/>
        <v>7240</v>
      </c>
      <c r="O236" s="375">
        <f t="shared" si="317"/>
        <v>7583</v>
      </c>
      <c r="P236" s="261">
        <f t="shared" si="286"/>
        <v>5617</v>
      </c>
      <c r="Q236" s="237">
        <f t="shared" si="287"/>
        <v>57.45</v>
      </c>
      <c r="R236" s="114"/>
      <c r="S236" s="85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</row>
    <row r="237" spans="1:162" ht="18" x14ac:dyDescent="0.2">
      <c r="A237" s="199"/>
      <c r="B237" s="42"/>
      <c r="C237" s="42"/>
      <c r="D237" s="42"/>
      <c r="E237" s="42"/>
      <c r="F237" s="42"/>
      <c r="G237" s="160" t="s">
        <v>95</v>
      </c>
      <c r="H237" s="195"/>
      <c r="I237" s="30"/>
      <c r="J237" s="30"/>
      <c r="K237" s="192"/>
      <c r="L237" s="108"/>
      <c r="M237" s="363"/>
      <c r="N237" s="30"/>
      <c r="O237" s="366">
        <f t="shared" ref="O237" si="318">+M237+N237</f>
        <v>0</v>
      </c>
      <c r="P237" s="261">
        <f t="shared" si="286"/>
        <v>0</v>
      </c>
      <c r="Q237" s="237"/>
      <c r="R237" s="114"/>
      <c r="S237" s="85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</row>
    <row r="238" spans="1:162" ht="18" x14ac:dyDescent="0.2">
      <c r="A238" s="199"/>
      <c r="B238" s="42"/>
      <c r="C238" s="42"/>
      <c r="D238" s="42"/>
      <c r="E238" s="42" t="s">
        <v>18</v>
      </c>
      <c r="F238" s="42"/>
      <c r="G238" s="160" t="s">
        <v>317</v>
      </c>
      <c r="H238" s="184">
        <f t="shared" ref="H238:J238" si="319">H240+H239</f>
        <v>67000</v>
      </c>
      <c r="I238" s="33">
        <f t="shared" si="319"/>
        <v>11401</v>
      </c>
      <c r="J238" s="33">
        <f t="shared" si="319"/>
        <v>55599</v>
      </c>
      <c r="K238" s="192">
        <f t="shared" si="280"/>
        <v>17.02</v>
      </c>
      <c r="L238" s="73">
        <f t="shared" ref="L238" si="320">L240+L239</f>
        <v>13200</v>
      </c>
      <c r="M238" s="48">
        <f t="shared" ref="M238:O238" si="321">M240+M239</f>
        <v>343</v>
      </c>
      <c r="N238" s="33">
        <f t="shared" si="321"/>
        <v>7240</v>
      </c>
      <c r="O238" s="375">
        <f t="shared" si="321"/>
        <v>7583</v>
      </c>
      <c r="P238" s="261">
        <f t="shared" si="286"/>
        <v>5617</v>
      </c>
      <c r="Q238" s="237">
        <f t="shared" si="287"/>
        <v>57.45</v>
      </c>
      <c r="R238" s="114"/>
      <c r="S238" s="85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</row>
    <row r="239" spans="1:162" ht="18" x14ac:dyDescent="0.2">
      <c r="A239" s="200"/>
      <c r="B239" s="128"/>
      <c r="C239" s="128"/>
      <c r="D239" s="128"/>
      <c r="E239" s="128"/>
      <c r="F239" s="128"/>
      <c r="G239" s="161" t="s">
        <v>96</v>
      </c>
      <c r="H239" s="189"/>
      <c r="I239" s="31"/>
      <c r="J239" s="31"/>
      <c r="K239" s="192"/>
      <c r="L239" s="342"/>
      <c r="M239" s="367"/>
      <c r="N239" s="31"/>
      <c r="O239" s="366">
        <f t="shared" ref="O239:O240" si="322">+M239+N239</f>
        <v>0</v>
      </c>
      <c r="P239" s="261">
        <f t="shared" si="286"/>
        <v>0</v>
      </c>
      <c r="Q239" s="237"/>
      <c r="R239" s="114"/>
      <c r="S239" s="85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</row>
    <row r="240" spans="1:162" ht="18" x14ac:dyDescent="0.2">
      <c r="A240" s="200"/>
      <c r="B240" s="128"/>
      <c r="C240" s="128"/>
      <c r="D240" s="128"/>
      <c r="E240" s="128"/>
      <c r="F240" s="128" t="s">
        <v>18</v>
      </c>
      <c r="G240" s="161" t="s">
        <v>318</v>
      </c>
      <c r="H240" s="189">
        <v>67000</v>
      </c>
      <c r="I240" s="31">
        <v>11401</v>
      </c>
      <c r="J240" s="31">
        <f>H240-I240</f>
        <v>55599</v>
      </c>
      <c r="K240" s="192">
        <f t="shared" si="280"/>
        <v>17.02</v>
      </c>
      <c r="L240" s="342">
        <v>13200</v>
      </c>
      <c r="M240" s="367">
        <v>343</v>
      </c>
      <c r="N240" s="31">
        <v>7240</v>
      </c>
      <c r="O240" s="366">
        <f t="shared" si="322"/>
        <v>7583</v>
      </c>
      <c r="P240" s="264">
        <f t="shared" si="286"/>
        <v>5617</v>
      </c>
      <c r="Q240" s="238">
        <f t="shared" si="287"/>
        <v>57.45</v>
      </c>
      <c r="R240" s="114"/>
      <c r="S240" s="85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</row>
    <row r="241" spans="1:162" ht="49.5" x14ac:dyDescent="0.2">
      <c r="A241" s="200"/>
      <c r="B241" s="128"/>
      <c r="C241" s="128"/>
      <c r="D241" s="42">
        <v>58</v>
      </c>
      <c r="E241" s="128"/>
      <c r="F241" s="128"/>
      <c r="G241" s="160" t="s">
        <v>183</v>
      </c>
      <c r="H241" s="191">
        <f t="shared" ref="H241:J241" si="323">+H242</f>
        <v>0</v>
      </c>
      <c r="I241" s="34">
        <f t="shared" si="323"/>
        <v>0</v>
      </c>
      <c r="J241" s="34">
        <f t="shared" si="323"/>
        <v>0</v>
      </c>
      <c r="K241" s="192"/>
      <c r="L241" s="350">
        <f>+L242</f>
        <v>0</v>
      </c>
      <c r="M241" s="381">
        <f>+M242</f>
        <v>0</v>
      </c>
      <c r="N241" s="34">
        <f t="shared" ref="N241:O241" si="324">+N242</f>
        <v>0</v>
      </c>
      <c r="O241" s="205">
        <f t="shared" si="324"/>
        <v>0</v>
      </c>
      <c r="P241" s="261">
        <f t="shared" si="286"/>
        <v>0</v>
      </c>
      <c r="Q241" s="237"/>
      <c r="R241" s="114"/>
      <c r="S241" s="85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</row>
    <row r="242" spans="1:162" ht="18" x14ac:dyDescent="0.2">
      <c r="A242" s="200"/>
      <c r="B242" s="128"/>
      <c r="C242" s="128"/>
      <c r="D242" s="128"/>
      <c r="E242" s="129" t="s">
        <v>58</v>
      </c>
      <c r="F242" s="128"/>
      <c r="G242" s="161" t="s">
        <v>182</v>
      </c>
      <c r="H242" s="189"/>
      <c r="I242" s="31"/>
      <c r="J242" s="31"/>
      <c r="K242" s="192"/>
      <c r="L242" s="342"/>
      <c r="M242" s="367"/>
      <c r="N242" s="31"/>
      <c r="O242" s="366">
        <f t="shared" ref="O242" si="325">+M242+N242</f>
        <v>0</v>
      </c>
      <c r="P242" s="261">
        <f t="shared" si="286"/>
        <v>0</v>
      </c>
      <c r="Q242" s="237"/>
      <c r="R242" s="114"/>
      <c r="S242" s="85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</row>
    <row r="243" spans="1:162" ht="18" x14ac:dyDescent="0.2">
      <c r="A243" s="199"/>
      <c r="B243" s="42"/>
      <c r="C243" s="42"/>
      <c r="D243" s="42" t="s">
        <v>97</v>
      </c>
      <c r="E243" s="42"/>
      <c r="F243" s="42"/>
      <c r="G243" s="168" t="s">
        <v>162</v>
      </c>
      <c r="H243" s="184">
        <f t="shared" ref="H243:J244" si="326">H244</f>
        <v>0</v>
      </c>
      <c r="I243" s="33">
        <f t="shared" si="326"/>
        <v>0</v>
      </c>
      <c r="J243" s="33">
        <f t="shared" si="326"/>
        <v>0</v>
      </c>
      <c r="K243" s="192"/>
      <c r="L243" s="73">
        <f>L244</f>
        <v>0</v>
      </c>
      <c r="M243" s="48">
        <f t="shared" ref="M243" si="327">M244</f>
        <v>0</v>
      </c>
      <c r="N243" s="33">
        <f>N244</f>
        <v>0</v>
      </c>
      <c r="O243" s="375">
        <f>M243+N243</f>
        <v>0</v>
      </c>
      <c r="P243" s="261">
        <f>P244</f>
        <v>0</v>
      </c>
      <c r="Q243" s="237"/>
      <c r="R243" s="114"/>
      <c r="S243" s="85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</row>
    <row r="244" spans="1:162" ht="18" x14ac:dyDescent="0.2">
      <c r="A244" s="199"/>
      <c r="B244" s="42"/>
      <c r="C244" s="42"/>
      <c r="D244" s="42">
        <v>71</v>
      </c>
      <c r="E244" s="42"/>
      <c r="F244" s="42"/>
      <c r="G244" s="168" t="s">
        <v>319</v>
      </c>
      <c r="H244" s="184">
        <f t="shared" si="326"/>
        <v>0</v>
      </c>
      <c r="I244" s="33">
        <f t="shared" si="326"/>
        <v>0</v>
      </c>
      <c r="J244" s="33">
        <f t="shared" si="326"/>
        <v>0</v>
      </c>
      <c r="K244" s="192"/>
      <c r="L244" s="73">
        <f>L245</f>
        <v>0</v>
      </c>
      <c r="M244" s="48">
        <f t="shared" ref="M244:O244" si="328">M245+M250</f>
        <v>0</v>
      </c>
      <c r="N244" s="33">
        <f t="shared" si="328"/>
        <v>0</v>
      </c>
      <c r="O244" s="375">
        <f t="shared" si="328"/>
        <v>0</v>
      </c>
      <c r="P244" s="261">
        <f t="shared" si="286"/>
        <v>0</v>
      </c>
      <c r="Q244" s="237"/>
      <c r="R244" s="114"/>
      <c r="S244" s="85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</row>
    <row r="245" spans="1:162" ht="18" x14ac:dyDescent="0.2">
      <c r="A245" s="199"/>
      <c r="B245" s="42"/>
      <c r="C245" s="42"/>
      <c r="D245" s="42"/>
      <c r="E245" s="42" t="s">
        <v>20</v>
      </c>
      <c r="F245" s="42"/>
      <c r="G245" s="160" t="s">
        <v>320</v>
      </c>
      <c r="H245" s="184">
        <f t="shared" ref="H245:J245" si="329">H246+H247+H248+H249</f>
        <v>0</v>
      </c>
      <c r="I245" s="33">
        <f t="shared" si="329"/>
        <v>0</v>
      </c>
      <c r="J245" s="33">
        <f t="shared" si="329"/>
        <v>0</v>
      </c>
      <c r="K245" s="192"/>
      <c r="L245" s="73">
        <f t="shared" ref="L245" si="330">L246+L247+L248+L249</f>
        <v>0</v>
      </c>
      <c r="M245" s="48">
        <f t="shared" ref="M245:O245" si="331">M246+M247+M248+M249</f>
        <v>0</v>
      </c>
      <c r="N245" s="33">
        <f t="shared" si="331"/>
        <v>0</v>
      </c>
      <c r="O245" s="375">
        <f t="shared" si="331"/>
        <v>0</v>
      </c>
      <c r="P245" s="261">
        <f t="shared" si="286"/>
        <v>0</v>
      </c>
      <c r="Q245" s="237"/>
      <c r="R245" s="114"/>
      <c r="S245" s="85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</row>
    <row r="246" spans="1:162" ht="18" x14ac:dyDescent="0.2">
      <c r="A246" s="200"/>
      <c r="B246" s="128"/>
      <c r="C246" s="128"/>
      <c r="D246" s="128"/>
      <c r="E246" s="128"/>
      <c r="F246" s="128"/>
      <c r="G246" s="161" t="s">
        <v>186</v>
      </c>
      <c r="H246" s="189"/>
      <c r="I246" s="31"/>
      <c r="J246" s="31">
        <f t="shared" ref="J246:J250" si="332">H246-I246</f>
        <v>0</v>
      </c>
      <c r="K246" s="192"/>
      <c r="L246" s="342"/>
      <c r="M246" s="367"/>
      <c r="N246" s="31"/>
      <c r="O246" s="366">
        <f t="shared" ref="O246:O251" si="333">+M246+N246</f>
        <v>0</v>
      </c>
      <c r="P246" s="261">
        <f t="shared" si="286"/>
        <v>0</v>
      </c>
      <c r="Q246" s="237"/>
      <c r="R246" s="114"/>
      <c r="S246" s="85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</row>
    <row r="247" spans="1:162" ht="18" x14ac:dyDescent="0.2">
      <c r="A247" s="200"/>
      <c r="B247" s="128"/>
      <c r="C247" s="128"/>
      <c r="D247" s="128"/>
      <c r="E247" s="128"/>
      <c r="F247" s="128" t="s">
        <v>18</v>
      </c>
      <c r="G247" s="161" t="s">
        <v>374</v>
      </c>
      <c r="H247" s="189"/>
      <c r="I247" s="31"/>
      <c r="J247" s="31">
        <f t="shared" si="332"/>
        <v>0</v>
      </c>
      <c r="K247" s="192"/>
      <c r="L247" s="342"/>
      <c r="M247" s="367"/>
      <c r="N247" s="31"/>
      <c r="O247" s="366">
        <f t="shared" si="333"/>
        <v>0</v>
      </c>
      <c r="P247" s="261">
        <f t="shared" si="286"/>
        <v>0</v>
      </c>
      <c r="Q247" s="237"/>
      <c r="R247" s="114"/>
      <c r="S247" s="85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</row>
    <row r="248" spans="1:162" ht="18" x14ac:dyDescent="0.2">
      <c r="A248" s="200"/>
      <c r="B248" s="128"/>
      <c r="C248" s="128"/>
      <c r="D248" s="128"/>
      <c r="E248" s="128"/>
      <c r="F248" s="128" t="s">
        <v>35</v>
      </c>
      <c r="G248" s="161" t="s">
        <v>321</v>
      </c>
      <c r="H248" s="189"/>
      <c r="I248" s="31"/>
      <c r="J248" s="31">
        <f t="shared" si="332"/>
        <v>0</v>
      </c>
      <c r="K248" s="192"/>
      <c r="L248" s="342">
        <v>0</v>
      </c>
      <c r="M248" s="367">
        <v>0</v>
      </c>
      <c r="N248" s="31">
        <v>0</v>
      </c>
      <c r="O248" s="366">
        <f t="shared" si="333"/>
        <v>0</v>
      </c>
      <c r="P248" s="264">
        <f t="shared" si="286"/>
        <v>0</v>
      </c>
      <c r="Q248" s="238"/>
      <c r="R248" s="114"/>
      <c r="S248" s="85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</row>
    <row r="249" spans="1:162" s="102" customFormat="1" ht="18" x14ac:dyDescent="0.2">
      <c r="A249" s="207"/>
      <c r="B249" s="136"/>
      <c r="C249" s="136"/>
      <c r="D249" s="136"/>
      <c r="E249" s="136"/>
      <c r="F249" s="136" t="s">
        <v>91</v>
      </c>
      <c r="G249" s="171" t="s">
        <v>189</v>
      </c>
      <c r="H249" s="196"/>
      <c r="I249" s="81"/>
      <c r="J249" s="31">
        <f t="shared" si="332"/>
        <v>0</v>
      </c>
      <c r="K249" s="192"/>
      <c r="L249" s="352"/>
      <c r="M249" s="95"/>
      <c r="N249" s="81"/>
      <c r="O249" s="385">
        <f t="shared" si="333"/>
        <v>0</v>
      </c>
      <c r="P249" s="257">
        <f t="shared" ref="P249:P251" si="334">L249-O249</f>
        <v>0</v>
      </c>
      <c r="Q249" s="245"/>
      <c r="R249" s="114"/>
      <c r="S249" s="85"/>
      <c r="T249" s="99"/>
      <c r="U249" s="99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99"/>
      <c r="AK249" s="99"/>
      <c r="AL249" s="99"/>
      <c r="AM249" s="99"/>
      <c r="AN249" s="99"/>
      <c r="AO249" s="99"/>
      <c r="AP249" s="99"/>
      <c r="AQ249" s="99"/>
      <c r="AR249" s="99"/>
      <c r="AS249" s="99"/>
      <c r="AT249" s="99"/>
      <c r="AU249" s="99"/>
      <c r="AV249" s="99"/>
      <c r="AW249" s="99"/>
      <c r="AX249" s="99"/>
      <c r="AY249" s="99"/>
      <c r="AZ249" s="99"/>
      <c r="BA249" s="100"/>
      <c r="BB249" s="100"/>
      <c r="BC249" s="100"/>
      <c r="BD249" s="100"/>
      <c r="BE249" s="100"/>
      <c r="BF249" s="100"/>
      <c r="BG249" s="100"/>
      <c r="BH249" s="100"/>
      <c r="BI249" s="100"/>
      <c r="BJ249" s="100"/>
      <c r="BK249" s="100"/>
      <c r="BL249" s="100"/>
      <c r="BM249" s="100"/>
      <c r="BN249" s="100"/>
      <c r="BO249" s="100"/>
      <c r="BP249" s="100"/>
      <c r="BQ249" s="100"/>
      <c r="BR249" s="100"/>
      <c r="BS249" s="100"/>
      <c r="BT249" s="100"/>
      <c r="BU249" s="100"/>
      <c r="BV249" s="100"/>
      <c r="BW249" s="100"/>
      <c r="BX249" s="100"/>
      <c r="BY249" s="100"/>
      <c r="BZ249" s="100"/>
      <c r="CA249" s="100"/>
      <c r="CB249" s="100"/>
      <c r="CC249" s="100"/>
      <c r="CD249" s="100"/>
      <c r="CE249" s="100"/>
      <c r="CF249" s="100"/>
      <c r="CG249" s="100"/>
      <c r="CH249" s="100"/>
      <c r="CI249" s="100"/>
      <c r="CJ249" s="100"/>
      <c r="CK249" s="100"/>
      <c r="CL249" s="100"/>
      <c r="CM249" s="100"/>
      <c r="CN249" s="100"/>
      <c r="CO249" s="100"/>
      <c r="CP249" s="100"/>
      <c r="CQ249" s="100"/>
      <c r="CR249" s="100"/>
      <c r="CS249" s="100"/>
      <c r="CT249" s="100"/>
      <c r="CU249" s="100"/>
      <c r="CV249" s="100"/>
      <c r="CW249" s="100"/>
      <c r="CX249" s="100"/>
      <c r="CY249" s="100"/>
      <c r="CZ249" s="100"/>
      <c r="DA249" s="100"/>
      <c r="DB249" s="100"/>
      <c r="DC249" s="100"/>
      <c r="DD249" s="100"/>
      <c r="DE249" s="100"/>
      <c r="DF249" s="100"/>
      <c r="DG249" s="100"/>
      <c r="DH249" s="100"/>
      <c r="DI249" s="100"/>
      <c r="DJ249" s="100"/>
      <c r="DK249" s="101"/>
      <c r="DL249" s="101"/>
      <c r="DM249" s="101"/>
      <c r="DN249" s="101"/>
      <c r="DO249" s="101"/>
      <c r="DP249" s="101"/>
      <c r="DQ249" s="101"/>
      <c r="DR249" s="101"/>
      <c r="DS249" s="101"/>
      <c r="DT249" s="101"/>
      <c r="DU249" s="101"/>
      <c r="DV249" s="101"/>
      <c r="DW249" s="101"/>
      <c r="DX249" s="101"/>
      <c r="DY249" s="101"/>
      <c r="DZ249" s="101"/>
      <c r="EA249" s="101"/>
      <c r="EB249" s="101"/>
      <c r="EC249" s="101"/>
      <c r="ED249" s="101"/>
      <c r="EE249" s="101"/>
      <c r="EF249" s="101"/>
      <c r="EG249" s="101"/>
      <c r="EH249" s="101"/>
      <c r="EI249" s="101"/>
      <c r="EJ249" s="101"/>
      <c r="EK249" s="101"/>
      <c r="EL249" s="101"/>
      <c r="EM249" s="101"/>
      <c r="EN249" s="101"/>
      <c r="EO249" s="101"/>
      <c r="EP249" s="101"/>
      <c r="EQ249" s="101"/>
      <c r="ER249" s="101"/>
      <c r="ES249" s="101"/>
      <c r="ET249" s="101"/>
      <c r="EU249" s="101"/>
      <c r="EV249" s="101"/>
      <c r="EW249" s="101"/>
      <c r="EX249" s="101"/>
      <c r="EY249" s="101"/>
      <c r="EZ249" s="101"/>
      <c r="FA249" s="101"/>
      <c r="FB249" s="101"/>
      <c r="FC249" s="101"/>
      <c r="FD249" s="101"/>
      <c r="FE249" s="101"/>
      <c r="FF249" s="101"/>
    </row>
    <row r="250" spans="1:162" s="102" customFormat="1" ht="18" x14ac:dyDescent="0.2">
      <c r="A250" s="207"/>
      <c r="B250" s="136"/>
      <c r="C250" s="136"/>
      <c r="D250" s="136"/>
      <c r="E250" s="136" t="s">
        <v>35</v>
      </c>
      <c r="F250" s="136"/>
      <c r="G250" s="171" t="s">
        <v>190</v>
      </c>
      <c r="H250" s="196"/>
      <c r="I250" s="81"/>
      <c r="J250" s="31">
        <f t="shared" si="332"/>
        <v>0</v>
      </c>
      <c r="K250" s="192"/>
      <c r="L250" s="352"/>
      <c r="M250" s="95"/>
      <c r="N250" s="81"/>
      <c r="O250" s="385">
        <f t="shared" si="333"/>
        <v>0</v>
      </c>
      <c r="P250" s="257">
        <f t="shared" si="334"/>
        <v>0</v>
      </c>
      <c r="Q250" s="245"/>
      <c r="R250" s="114"/>
      <c r="S250" s="85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99"/>
      <c r="AK250" s="99"/>
      <c r="AL250" s="99"/>
      <c r="AM250" s="99"/>
      <c r="AN250" s="99"/>
      <c r="AO250" s="99"/>
      <c r="AP250" s="99"/>
      <c r="AQ250" s="99"/>
      <c r="AR250" s="99"/>
      <c r="AS250" s="99"/>
      <c r="AT250" s="99"/>
      <c r="AU250" s="99"/>
      <c r="AV250" s="99"/>
      <c r="AW250" s="99"/>
      <c r="AX250" s="99"/>
      <c r="AY250" s="99"/>
      <c r="AZ250" s="99"/>
      <c r="BA250" s="100"/>
      <c r="BB250" s="100"/>
      <c r="BC250" s="100"/>
      <c r="BD250" s="100"/>
      <c r="BE250" s="100"/>
      <c r="BF250" s="100"/>
      <c r="BG250" s="100"/>
      <c r="BH250" s="100"/>
      <c r="BI250" s="100"/>
      <c r="BJ250" s="100"/>
      <c r="BK250" s="100"/>
      <c r="BL250" s="100"/>
      <c r="BM250" s="100"/>
      <c r="BN250" s="100"/>
      <c r="BO250" s="100"/>
      <c r="BP250" s="100"/>
      <c r="BQ250" s="100"/>
      <c r="BR250" s="100"/>
      <c r="BS250" s="100"/>
      <c r="BT250" s="100"/>
      <c r="BU250" s="100"/>
      <c r="BV250" s="100"/>
      <c r="BW250" s="100"/>
      <c r="BX250" s="100"/>
      <c r="BY250" s="100"/>
      <c r="BZ250" s="100"/>
      <c r="CA250" s="100"/>
      <c r="CB250" s="100"/>
      <c r="CC250" s="100"/>
      <c r="CD250" s="100"/>
      <c r="CE250" s="100"/>
      <c r="CF250" s="100"/>
      <c r="CG250" s="100"/>
      <c r="CH250" s="100"/>
      <c r="CI250" s="100"/>
      <c r="CJ250" s="100"/>
      <c r="CK250" s="100"/>
      <c r="CL250" s="100"/>
      <c r="CM250" s="100"/>
      <c r="CN250" s="100"/>
      <c r="CO250" s="100"/>
      <c r="CP250" s="100"/>
      <c r="CQ250" s="100"/>
      <c r="CR250" s="100"/>
      <c r="CS250" s="100"/>
      <c r="CT250" s="100"/>
      <c r="CU250" s="100"/>
      <c r="CV250" s="100"/>
      <c r="CW250" s="100"/>
      <c r="CX250" s="100"/>
      <c r="CY250" s="100"/>
      <c r="CZ250" s="100"/>
      <c r="DA250" s="100"/>
      <c r="DB250" s="100"/>
      <c r="DC250" s="100"/>
      <c r="DD250" s="100"/>
      <c r="DE250" s="100"/>
      <c r="DF250" s="100"/>
      <c r="DG250" s="100"/>
      <c r="DH250" s="100"/>
      <c r="DI250" s="100"/>
      <c r="DJ250" s="100"/>
      <c r="DK250" s="101"/>
      <c r="DL250" s="101"/>
      <c r="DM250" s="101"/>
      <c r="DN250" s="101"/>
      <c r="DO250" s="101"/>
      <c r="DP250" s="101"/>
      <c r="DQ250" s="101"/>
      <c r="DR250" s="101"/>
      <c r="DS250" s="101"/>
      <c r="DT250" s="101"/>
      <c r="DU250" s="101"/>
      <c r="DV250" s="101"/>
      <c r="DW250" s="101"/>
      <c r="DX250" s="101"/>
      <c r="DY250" s="101"/>
      <c r="DZ250" s="101"/>
      <c r="EA250" s="101"/>
      <c r="EB250" s="101"/>
      <c r="EC250" s="101"/>
      <c r="ED250" s="101"/>
      <c r="EE250" s="101"/>
      <c r="EF250" s="101"/>
      <c r="EG250" s="101"/>
      <c r="EH250" s="101"/>
      <c r="EI250" s="101"/>
      <c r="EJ250" s="101"/>
      <c r="EK250" s="101"/>
      <c r="EL250" s="101"/>
      <c r="EM250" s="101"/>
      <c r="EN250" s="101"/>
      <c r="EO250" s="101"/>
      <c r="EP250" s="101"/>
      <c r="EQ250" s="101"/>
      <c r="ER250" s="101"/>
      <c r="ES250" s="101"/>
      <c r="ET250" s="101"/>
      <c r="EU250" s="101"/>
      <c r="EV250" s="101"/>
      <c r="EW250" s="101"/>
      <c r="EX250" s="101"/>
      <c r="EY250" s="101"/>
      <c r="EZ250" s="101"/>
      <c r="FA250" s="101"/>
      <c r="FB250" s="101"/>
      <c r="FC250" s="101"/>
      <c r="FD250" s="101"/>
      <c r="FE250" s="101"/>
      <c r="FF250" s="101"/>
    </row>
    <row r="251" spans="1:162" ht="18" x14ac:dyDescent="0.2">
      <c r="A251" s="206"/>
      <c r="B251" s="135"/>
      <c r="C251" s="135"/>
      <c r="D251" s="135">
        <v>85</v>
      </c>
      <c r="E251" s="135"/>
      <c r="F251" s="135"/>
      <c r="G251" s="170" t="s">
        <v>87</v>
      </c>
      <c r="H251" s="193"/>
      <c r="I251" s="125">
        <v>-1090</v>
      </c>
      <c r="J251" s="125"/>
      <c r="K251" s="188"/>
      <c r="L251" s="351"/>
      <c r="M251" s="382"/>
      <c r="N251" s="125">
        <v>-480</v>
      </c>
      <c r="O251" s="383">
        <f t="shared" si="333"/>
        <v>-480</v>
      </c>
      <c r="P251" s="266">
        <f t="shared" si="334"/>
        <v>480</v>
      </c>
      <c r="Q251" s="244"/>
      <c r="R251" s="114"/>
      <c r="S251" s="85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</row>
    <row r="252" spans="1:162" ht="18" x14ac:dyDescent="0.2">
      <c r="A252" s="200"/>
      <c r="B252" s="128"/>
      <c r="C252" s="128"/>
      <c r="D252" s="128"/>
      <c r="E252" s="128"/>
      <c r="F252" s="128"/>
      <c r="G252" s="161" t="s">
        <v>191</v>
      </c>
      <c r="H252" s="189"/>
      <c r="I252" s="31"/>
      <c r="J252" s="31"/>
      <c r="K252" s="192"/>
      <c r="L252" s="342"/>
      <c r="M252" s="367"/>
      <c r="N252" s="31"/>
      <c r="O252" s="384"/>
      <c r="P252" s="264"/>
      <c r="Q252" s="246"/>
      <c r="R252" s="114"/>
      <c r="S252" s="85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</row>
    <row r="253" spans="1:162" ht="18" x14ac:dyDescent="0.2">
      <c r="A253" s="201" t="s">
        <v>167</v>
      </c>
      <c r="B253" s="130" t="s">
        <v>127</v>
      </c>
      <c r="C253" s="130"/>
      <c r="D253" s="130"/>
      <c r="E253" s="130"/>
      <c r="F253" s="130"/>
      <c r="G253" s="172" t="s">
        <v>322</v>
      </c>
      <c r="H253" s="186">
        <f t="shared" ref="H253:I253" si="335">H254</f>
        <v>0</v>
      </c>
      <c r="I253" s="66">
        <f t="shared" si="335"/>
        <v>0</v>
      </c>
      <c r="J253" s="66">
        <f>H253-I253</f>
        <v>0</v>
      </c>
      <c r="K253" s="194"/>
      <c r="L253" s="347">
        <f t="shared" ref="L253:P253" si="336">L254</f>
        <v>0</v>
      </c>
      <c r="M253" s="67">
        <f t="shared" si="336"/>
        <v>0</v>
      </c>
      <c r="N253" s="66">
        <f t="shared" si="336"/>
        <v>0</v>
      </c>
      <c r="O253" s="376">
        <f t="shared" si="336"/>
        <v>0</v>
      </c>
      <c r="P253" s="262">
        <f t="shared" si="336"/>
        <v>0</v>
      </c>
      <c r="Q253" s="247"/>
      <c r="R253" s="114"/>
      <c r="S253" s="85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</row>
    <row r="254" spans="1:162" ht="33" x14ac:dyDescent="0.2">
      <c r="A254" s="201"/>
      <c r="B254" s="130"/>
      <c r="C254" s="130" t="s">
        <v>20</v>
      </c>
      <c r="D254" s="130"/>
      <c r="E254" s="130"/>
      <c r="F254" s="130"/>
      <c r="G254" s="172" t="s">
        <v>323</v>
      </c>
      <c r="H254" s="186">
        <f t="shared" ref="H254:I254" si="337">H231</f>
        <v>0</v>
      </c>
      <c r="I254" s="66">
        <f t="shared" si="337"/>
        <v>0</v>
      </c>
      <c r="J254" s="66">
        <f t="shared" ref="J254:J255" si="338">H254-I254</f>
        <v>0</v>
      </c>
      <c r="K254" s="194"/>
      <c r="L254" s="347">
        <f t="shared" ref="L254" si="339">L231</f>
        <v>0</v>
      </c>
      <c r="M254" s="67">
        <f t="shared" ref="M254:O254" si="340">M231</f>
        <v>0</v>
      </c>
      <c r="N254" s="66">
        <f t="shared" si="340"/>
        <v>0</v>
      </c>
      <c r="O254" s="376">
        <f t="shared" si="340"/>
        <v>0</v>
      </c>
      <c r="P254" s="262">
        <f t="shared" ref="P254" si="341">P231</f>
        <v>0</v>
      </c>
      <c r="Q254" s="247"/>
      <c r="R254" s="114"/>
      <c r="S254" s="85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</row>
    <row r="255" spans="1:162" ht="18" x14ac:dyDescent="0.2">
      <c r="A255" s="201"/>
      <c r="B255" s="130" t="s">
        <v>45</v>
      </c>
      <c r="C255" s="130"/>
      <c r="D255" s="130"/>
      <c r="E255" s="130"/>
      <c r="F255" s="130"/>
      <c r="G255" s="172" t="s">
        <v>324</v>
      </c>
      <c r="H255" s="186">
        <f t="shared" ref="H255:I255" si="342">H171-H254</f>
        <v>332000</v>
      </c>
      <c r="I255" s="66">
        <f t="shared" si="342"/>
        <v>43723</v>
      </c>
      <c r="J255" s="66">
        <f t="shared" si="338"/>
        <v>288277</v>
      </c>
      <c r="K255" s="194">
        <f t="shared" ref="K255:K306" si="343">ROUND(I255/H255*100,2)</f>
        <v>13.17</v>
      </c>
      <c r="L255" s="347">
        <f t="shared" ref="L255" si="344">L171-L254</f>
        <v>39200</v>
      </c>
      <c r="M255" s="67">
        <f t="shared" ref="M255:O255" si="345">M171-M254</f>
        <v>10195</v>
      </c>
      <c r="N255" s="66">
        <f t="shared" si="345"/>
        <v>17102</v>
      </c>
      <c r="O255" s="376">
        <f t="shared" si="345"/>
        <v>27297</v>
      </c>
      <c r="P255" s="262">
        <f t="shared" ref="P255" si="346">L255-O255</f>
        <v>11903</v>
      </c>
      <c r="Q255" s="239">
        <f t="shared" ref="Q255:Q260" si="347">ROUND(O255/L255*100,2)</f>
        <v>69.64</v>
      </c>
      <c r="R255" s="114"/>
      <c r="S255" s="85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</row>
    <row r="256" spans="1:162" ht="18" x14ac:dyDescent="0.2">
      <c r="A256" s="199"/>
      <c r="B256" s="42"/>
      <c r="C256" s="42"/>
      <c r="D256" s="42"/>
      <c r="E256" s="42"/>
      <c r="F256" s="42"/>
      <c r="G256" s="168"/>
      <c r="H256" s="184"/>
      <c r="I256" s="33"/>
      <c r="J256" s="33"/>
      <c r="K256" s="192"/>
      <c r="L256" s="73"/>
      <c r="M256" s="48"/>
      <c r="N256" s="33"/>
      <c r="O256" s="375"/>
      <c r="P256" s="261"/>
      <c r="Q256" s="248"/>
      <c r="R256" s="114"/>
      <c r="S256" s="85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</row>
    <row r="257" spans="1:162" s="1" customFormat="1" ht="18" x14ac:dyDescent="0.25">
      <c r="A257" s="436" t="s">
        <v>192</v>
      </c>
      <c r="B257" s="437"/>
      <c r="C257" s="437"/>
      <c r="D257" s="437"/>
      <c r="E257" s="437"/>
      <c r="F257" s="437"/>
      <c r="G257" s="162" t="s">
        <v>193</v>
      </c>
      <c r="H257" s="186">
        <f t="shared" ref="H257:J257" si="348">H258+H361+H369+H373</f>
        <v>13265000</v>
      </c>
      <c r="I257" s="66">
        <f t="shared" si="348"/>
        <v>12702745</v>
      </c>
      <c r="J257" s="66">
        <f t="shared" si="348"/>
        <v>536433</v>
      </c>
      <c r="K257" s="194">
        <f t="shared" si="343"/>
        <v>95.76</v>
      </c>
      <c r="L257" s="347">
        <f t="shared" ref="L257" si="349">L258+L361+L369+L373</f>
        <v>2501060</v>
      </c>
      <c r="M257" s="67">
        <f t="shared" ref="M257:O257" si="350">M258+M361+M369+M373</f>
        <v>1130533</v>
      </c>
      <c r="N257" s="66">
        <f t="shared" si="350"/>
        <v>1324965</v>
      </c>
      <c r="O257" s="376">
        <f t="shared" si="350"/>
        <v>2455498</v>
      </c>
      <c r="P257" s="262">
        <f>L257-O257</f>
        <v>45562</v>
      </c>
      <c r="Q257" s="239">
        <f t="shared" si="347"/>
        <v>98.18</v>
      </c>
      <c r="R257" s="115"/>
      <c r="S257" s="88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  <c r="EP257" s="11"/>
      <c r="EQ257" s="11"/>
      <c r="ER257" s="11"/>
      <c r="ES257" s="11"/>
      <c r="ET257" s="11"/>
      <c r="EU257" s="11"/>
      <c r="EV257" s="11"/>
      <c r="EW257" s="11"/>
      <c r="EX257" s="11"/>
      <c r="EY257" s="11"/>
      <c r="EZ257" s="11"/>
      <c r="FA257" s="11"/>
      <c r="FB257" s="11"/>
      <c r="FC257" s="11"/>
      <c r="FD257" s="11"/>
      <c r="FE257" s="11"/>
      <c r="FF257" s="11"/>
    </row>
    <row r="258" spans="1:162" s="1" customFormat="1" ht="18" x14ac:dyDescent="0.25">
      <c r="A258" s="199"/>
      <c r="B258" s="42"/>
      <c r="C258" s="42"/>
      <c r="D258" s="42" t="s">
        <v>20</v>
      </c>
      <c r="E258" s="42"/>
      <c r="F258" s="42"/>
      <c r="G258" s="168" t="s">
        <v>153</v>
      </c>
      <c r="H258" s="184">
        <f t="shared" ref="H258:J258" si="351">H259+H295+H330+H333+H338+H359</f>
        <v>13265000</v>
      </c>
      <c r="I258" s="33">
        <f t="shared" si="351"/>
        <v>12728567</v>
      </c>
      <c r="J258" s="33">
        <f t="shared" si="351"/>
        <v>536433</v>
      </c>
      <c r="K258" s="192">
        <f t="shared" si="343"/>
        <v>95.96</v>
      </c>
      <c r="L258" s="73">
        <f t="shared" ref="L258" si="352">L259+L295+L330+L333+L338+L359</f>
        <v>2501060</v>
      </c>
      <c r="M258" s="48">
        <f t="shared" ref="M258:O258" si="353">M259+M295+M330+M333+M338+M359</f>
        <v>1133382</v>
      </c>
      <c r="N258" s="33">
        <f t="shared" si="353"/>
        <v>1324965</v>
      </c>
      <c r="O258" s="375">
        <f t="shared" si="353"/>
        <v>2458347</v>
      </c>
      <c r="P258" s="256">
        <f t="shared" ref="P258:P260" si="354">L258-O258</f>
        <v>42713</v>
      </c>
      <c r="Q258" s="237">
        <f t="shared" si="347"/>
        <v>98.29</v>
      </c>
      <c r="R258" s="115"/>
      <c r="S258" s="86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  <c r="EP258" s="11"/>
      <c r="EQ258" s="11"/>
      <c r="ER258" s="11"/>
      <c r="ES258" s="11"/>
      <c r="ET258" s="11"/>
      <c r="EU258" s="11"/>
      <c r="EV258" s="11"/>
      <c r="EW258" s="11"/>
      <c r="EX258" s="11"/>
      <c r="EY258" s="11"/>
      <c r="EZ258" s="11"/>
      <c r="FA258" s="11"/>
      <c r="FB258" s="11"/>
      <c r="FC258" s="11"/>
      <c r="FD258" s="11"/>
      <c r="FE258" s="11"/>
      <c r="FF258" s="11"/>
    </row>
    <row r="259" spans="1:162" s="1" customFormat="1" ht="18" x14ac:dyDescent="0.25">
      <c r="A259" s="199"/>
      <c r="B259" s="42"/>
      <c r="C259" s="42"/>
      <c r="D259" s="42" t="s">
        <v>89</v>
      </c>
      <c r="E259" s="42"/>
      <c r="F259" s="42"/>
      <c r="G259" s="168" t="s">
        <v>273</v>
      </c>
      <c r="H259" s="184">
        <f t="shared" ref="H259:J259" si="355">H260+H279+H288+H286</f>
        <v>2964000</v>
      </c>
      <c r="I259" s="33">
        <f t="shared" si="355"/>
        <v>2964000</v>
      </c>
      <c r="J259" s="33">
        <f t="shared" si="355"/>
        <v>0</v>
      </c>
      <c r="K259" s="192">
        <f t="shared" si="343"/>
        <v>100</v>
      </c>
      <c r="L259" s="73">
        <f>L260+L279+L288+L286</f>
        <v>506400</v>
      </c>
      <c r="M259" s="48">
        <f>M260+M279+M288+M286</f>
        <v>227369</v>
      </c>
      <c r="N259" s="33">
        <f t="shared" ref="N259:P259" si="356">N260+N279+N288+N286</f>
        <v>265050</v>
      </c>
      <c r="O259" s="375">
        <f t="shared" si="356"/>
        <v>492419</v>
      </c>
      <c r="P259" s="261">
        <f t="shared" si="356"/>
        <v>13981</v>
      </c>
      <c r="Q259" s="237">
        <f t="shared" si="347"/>
        <v>97.24</v>
      </c>
      <c r="R259" s="115"/>
      <c r="S259" s="86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  <c r="EP259" s="11"/>
      <c r="EQ259" s="11"/>
      <c r="ER259" s="11"/>
      <c r="ES259" s="11"/>
      <c r="ET259" s="11"/>
      <c r="EU259" s="11"/>
      <c r="EV259" s="11"/>
      <c r="EW259" s="11"/>
      <c r="EX259" s="11"/>
      <c r="EY259" s="11"/>
      <c r="EZ259" s="11"/>
      <c r="FA259" s="11"/>
      <c r="FB259" s="11"/>
      <c r="FC259" s="11"/>
      <c r="FD259" s="11"/>
      <c r="FE259" s="11"/>
      <c r="FF259" s="11"/>
    </row>
    <row r="260" spans="1:162" s="1" customFormat="1" ht="18" x14ac:dyDescent="0.25">
      <c r="A260" s="199"/>
      <c r="B260" s="42"/>
      <c r="C260" s="42"/>
      <c r="D260" s="42"/>
      <c r="E260" s="42" t="s">
        <v>20</v>
      </c>
      <c r="F260" s="42"/>
      <c r="G260" s="160" t="s">
        <v>294</v>
      </c>
      <c r="H260" s="184">
        <f t="shared" ref="H260:J260" si="357">SUM(H261:H278)</f>
        <v>2845000</v>
      </c>
      <c r="I260" s="33">
        <f t="shared" si="357"/>
        <v>2845000</v>
      </c>
      <c r="J260" s="33">
        <f t="shared" si="357"/>
        <v>0</v>
      </c>
      <c r="K260" s="192">
        <f t="shared" si="343"/>
        <v>100</v>
      </c>
      <c r="L260" s="73">
        <f t="shared" ref="L260" si="358">SUM(L261:L278)</f>
        <v>495400</v>
      </c>
      <c r="M260" s="48">
        <f t="shared" ref="M260:O260" si="359">SUM(M261:M278)</f>
        <v>222468</v>
      </c>
      <c r="N260" s="33">
        <f t="shared" si="359"/>
        <v>259322</v>
      </c>
      <c r="O260" s="375">
        <f t="shared" si="359"/>
        <v>481790</v>
      </c>
      <c r="P260" s="256">
        <f t="shared" si="354"/>
        <v>13610</v>
      </c>
      <c r="Q260" s="237">
        <f t="shared" si="347"/>
        <v>97.25</v>
      </c>
      <c r="R260" s="115"/>
      <c r="S260" s="86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1"/>
      <c r="DL260" s="11"/>
      <c r="DM260" s="11"/>
      <c r="DN260" s="11"/>
      <c r="DO260" s="11"/>
      <c r="DP260" s="11"/>
      <c r="DQ260" s="11"/>
      <c r="DR260" s="11"/>
      <c r="DS260" s="11"/>
      <c r="DT260" s="11"/>
      <c r="DU260" s="11"/>
      <c r="DV260" s="11"/>
      <c r="DW260" s="11"/>
      <c r="DX260" s="11"/>
      <c r="DY260" s="11"/>
      <c r="DZ260" s="11"/>
      <c r="EA260" s="11"/>
      <c r="EB260" s="11"/>
      <c r="EC260" s="11"/>
      <c r="ED260" s="11"/>
      <c r="EE260" s="11"/>
      <c r="EF260" s="11"/>
      <c r="EG260" s="11"/>
      <c r="EH260" s="11"/>
      <c r="EI260" s="11"/>
      <c r="EJ260" s="11"/>
      <c r="EK260" s="11"/>
      <c r="EL260" s="11"/>
      <c r="EM260" s="11"/>
      <c r="EN260" s="11"/>
      <c r="EO260" s="11"/>
      <c r="EP260" s="11"/>
      <c r="EQ260" s="11"/>
      <c r="ER260" s="11"/>
      <c r="ES260" s="11"/>
      <c r="ET260" s="11"/>
      <c r="EU260" s="11"/>
      <c r="EV260" s="11"/>
      <c r="EW260" s="11"/>
      <c r="EX260" s="11"/>
      <c r="EY260" s="11"/>
      <c r="EZ260" s="11"/>
      <c r="FA260" s="11"/>
      <c r="FB260" s="11"/>
      <c r="FC260" s="11"/>
      <c r="FD260" s="11"/>
      <c r="FE260" s="11"/>
      <c r="FF260" s="11"/>
    </row>
    <row r="261" spans="1:162" ht="18" x14ac:dyDescent="0.2">
      <c r="A261" s="200"/>
      <c r="B261" s="128"/>
      <c r="C261" s="128"/>
      <c r="D261" s="128"/>
      <c r="E261" s="128"/>
      <c r="F261" s="128" t="s">
        <v>20</v>
      </c>
      <c r="G261" s="161" t="s">
        <v>295</v>
      </c>
      <c r="H261" s="189">
        <v>2470000</v>
      </c>
      <c r="I261" s="31">
        <v>2470000</v>
      </c>
      <c r="J261" s="31">
        <f>H261-I261</f>
        <v>0</v>
      </c>
      <c r="K261" s="192">
        <f t="shared" si="343"/>
        <v>100</v>
      </c>
      <c r="L261" s="342">
        <v>417200</v>
      </c>
      <c r="M261" s="367">
        <v>194338</v>
      </c>
      <c r="N261" s="31">
        <v>213332</v>
      </c>
      <c r="O261" s="366">
        <f t="shared" ref="O261:O287" si="360">+M261+N261</f>
        <v>407670</v>
      </c>
      <c r="P261" s="257">
        <f t="shared" ref="P261" si="361">L261-O261</f>
        <v>9530</v>
      </c>
      <c r="Q261" s="238">
        <f>ROUND(O261/L261*100,2)</f>
        <v>97.72</v>
      </c>
      <c r="R261" s="114"/>
      <c r="S261" s="85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</row>
    <row r="262" spans="1:162" ht="18" x14ac:dyDescent="0.2">
      <c r="A262" s="200"/>
      <c r="B262" s="128"/>
      <c r="C262" s="128"/>
      <c r="D262" s="128"/>
      <c r="E262" s="128"/>
      <c r="F262" s="128"/>
      <c r="G262" s="169" t="s">
        <v>377</v>
      </c>
      <c r="H262" s="190">
        <v>0</v>
      </c>
      <c r="I262" s="103">
        <v>0</v>
      </c>
      <c r="J262" s="103">
        <f>H262-I262</f>
        <v>0</v>
      </c>
      <c r="K262" s="192"/>
      <c r="L262" s="349"/>
      <c r="M262" s="379"/>
      <c r="N262" s="103"/>
      <c r="O262" s="380">
        <f>M262+N262</f>
        <v>0</v>
      </c>
      <c r="P262" s="257"/>
      <c r="Q262" s="238"/>
      <c r="R262" s="114"/>
      <c r="S262" s="85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</row>
    <row r="263" spans="1:162" ht="18" x14ac:dyDescent="0.2">
      <c r="A263" s="200"/>
      <c r="B263" s="128"/>
      <c r="C263" s="128"/>
      <c r="D263" s="128"/>
      <c r="E263" s="128"/>
      <c r="F263" s="128" t="s">
        <v>18</v>
      </c>
      <c r="G263" s="161" t="s">
        <v>103</v>
      </c>
      <c r="H263" s="189"/>
      <c r="I263" s="31"/>
      <c r="J263" s="31">
        <f t="shared" ref="J263:J278" si="362">H263-I263</f>
        <v>0</v>
      </c>
      <c r="K263" s="192"/>
      <c r="L263" s="342"/>
      <c r="M263" s="367">
        <v>0</v>
      </c>
      <c r="N263" s="31"/>
      <c r="O263" s="366">
        <f t="shared" si="360"/>
        <v>0</v>
      </c>
      <c r="P263" s="257">
        <f t="shared" ref="P263:P327" si="363">L263-O263</f>
        <v>0</v>
      </c>
      <c r="Q263" s="238"/>
      <c r="R263" s="114"/>
      <c r="S263" s="85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</row>
    <row r="264" spans="1:162" ht="18" x14ac:dyDescent="0.2">
      <c r="A264" s="200"/>
      <c r="B264" s="128"/>
      <c r="C264" s="128"/>
      <c r="D264" s="128"/>
      <c r="E264" s="128"/>
      <c r="F264" s="128" t="s">
        <v>35</v>
      </c>
      <c r="G264" s="161" t="s">
        <v>104</v>
      </c>
      <c r="H264" s="189"/>
      <c r="I264" s="31"/>
      <c r="J264" s="31">
        <f t="shared" si="362"/>
        <v>0</v>
      </c>
      <c r="K264" s="192"/>
      <c r="L264" s="342"/>
      <c r="M264" s="367">
        <v>0</v>
      </c>
      <c r="N264" s="31"/>
      <c r="O264" s="366">
        <f t="shared" si="360"/>
        <v>0</v>
      </c>
      <c r="P264" s="257">
        <f t="shared" si="363"/>
        <v>0</v>
      </c>
      <c r="Q264" s="238"/>
      <c r="R264" s="114"/>
      <c r="S264" s="85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</row>
    <row r="265" spans="1:162" ht="18" x14ac:dyDescent="0.2">
      <c r="A265" s="200"/>
      <c r="B265" s="128"/>
      <c r="C265" s="128"/>
      <c r="D265" s="128"/>
      <c r="E265" s="128"/>
      <c r="F265" s="128" t="s">
        <v>7</v>
      </c>
      <c r="G265" s="161" t="s">
        <v>105</v>
      </c>
      <c r="H265" s="189"/>
      <c r="I265" s="31"/>
      <c r="J265" s="31">
        <f t="shared" si="362"/>
        <v>0</v>
      </c>
      <c r="K265" s="192"/>
      <c r="L265" s="342"/>
      <c r="M265" s="367">
        <v>0</v>
      </c>
      <c r="N265" s="31"/>
      <c r="O265" s="366">
        <f t="shared" si="360"/>
        <v>0</v>
      </c>
      <c r="P265" s="257">
        <f t="shared" si="363"/>
        <v>0</v>
      </c>
      <c r="Q265" s="238"/>
      <c r="R265" s="114"/>
      <c r="S265" s="85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</row>
    <row r="266" spans="1:162" ht="18" x14ac:dyDescent="0.2">
      <c r="A266" s="200"/>
      <c r="B266" s="128"/>
      <c r="C266" s="128"/>
      <c r="D266" s="128"/>
      <c r="E266" s="128"/>
      <c r="F266" s="128" t="s">
        <v>136</v>
      </c>
      <c r="G266" s="161" t="s">
        <v>106</v>
      </c>
      <c r="H266" s="189">
        <v>77000</v>
      </c>
      <c r="I266" s="31">
        <v>77000</v>
      </c>
      <c r="J266" s="31">
        <f t="shared" si="362"/>
        <v>0</v>
      </c>
      <c r="K266" s="192"/>
      <c r="L266" s="342">
        <v>39800</v>
      </c>
      <c r="M266" s="367">
        <v>18030</v>
      </c>
      <c r="N266" s="31">
        <v>19695</v>
      </c>
      <c r="O266" s="366">
        <f t="shared" si="360"/>
        <v>37725</v>
      </c>
      <c r="P266" s="257">
        <f t="shared" si="363"/>
        <v>2075</v>
      </c>
      <c r="Q266" s="238"/>
      <c r="R266" s="114"/>
      <c r="S266" s="85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</row>
    <row r="267" spans="1:162" ht="18" x14ac:dyDescent="0.2">
      <c r="A267" s="200"/>
      <c r="B267" s="128"/>
      <c r="C267" s="128"/>
      <c r="D267" s="128"/>
      <c r="E267" s="128"/>
      <c r="F267" s="128" t="s">
        <v>22</v>
      </c>
      <c r="G267" s="161" t="s">
        <v>107</v>
      </c>
      <c r="H267" s="189"/>
      <c r="I267" s="31"/>
      <c r="J267" s="31">
        <f t="shared" si="362"/>
        <v>0</v>
      </c>
      <c r="K267" s="192"/>
      <c r="L267" s="342"/>
      <c r="M267" s="367">
        <v>0</v>
      </c>
      <c r="N267" s="31"/>
      <c r="O267" s="366">
        <f t="shared" si="360"/>
        <v>0</v>
      </c>
      <c r="P267" s="257">
        <f t="shared" si="363"/>
        <v>0</v>
      </c>
      <c r="Q267" s="238"/>
      <c r="R267" s="114"/>
      <c r="S267" s="85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</row>
    <row r="268" spans="1:162" ht="18" x14ac:dyDescent="0.2">
      <c r="A268" s="200"/>
      <c r="B268" s="128"/>
      <c r="C268" s="128"/>
      <c r="D268" s="128"/>
      <c r="E268" s="128"/>
      <c r="F268" s="128" t="s">
        <v>127</v>
      </c>
      <c r="G268" s="161" t="s">
        <v>108</v>
      </c>
      <c r="H268" s="189"/>
      <c r="I268" s="31"/>
      <c r="J268" s="31">
        <f t="shared" si="362"/>
        <v>0</v>
      </c>
      <c r="K268" s="192"/>
      <c r="L268" s="342"/>
      <c r="M268" s="367">
        <v>0</v>
      </c>
      <c r="N268" s="31"/>
      <c r="O268" s="366">
        <f t="shared" si="360"/>
        <v>0</v>
      </c>
      <c r="P268" s="257">
        <f t="shared" si="363"/>
        <v>0</v>
      </c>
      <c r="Q268" s="238"/>
      <c r="R268" s="114"/>
      <c r="S268" s="85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</row>
    <row r="269" spans="1:162" ht="18" x14ac:dyDescent="0.2">
      <c r="A269" s="200"/>
      <c r="B269" s="128"/>
      <c r="C269" s="128"/>
      <c r="D269" s="128"/>
      <c r="E269" s="128"/>
      <c r="F269" s="128" t="s">
        <v>109</v>
      </c>
      <c r="G269" s="161" t="s">
        <v>110</v>
      </c>
      <c r="H269" s="189"/>
      <c r="I269" s="31"/>
      <c r="J269" s="31">
        <f t="shared" si="362"/>
        <v>0</v>
      </c>
      <c r="K269" s="192"/>
      <c r="L269" s="342"/>
      <c r="M269" s="367">
        <v>0</v>
      </c>
      <c r="N269" s="31"/>
      <c r="O269" s="366">
        <f t="shared" si="360"/>
        <v>0</v>
      </c>
      <c r="P269" s="257">
        <f t="shared" si="363"/>
        <v>0</v>
      </c>
      <c r="Q269" s="238"/>
      <c r="R269" s="114"/>
      <c r="S269" s="85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</row>
    <row r="270" spans="1:162" ht="18" x14ac:dyDescent="0.2">
      <c r="A270" s="200"/>
      <c r="B270" s="128"/>
      <c r="C270" s="128"/>
      <c r="D270" s="128"/>
      <c r="E270" s="128"/>
      <c r="F270" s="128" t="s">
        <v>111</v>
      </c>
      <c r="G270" s="161" t="s">
        <v>112</v>
      </c>
      <c r="H270" s="189"/>
      <c r="I270" s="31"/>
      <c r="J270" s="31">
        <f t="shared" si="362"/>
        <v>0</v>
      </c>
      <c r="K270" s="192"/>
      <c r="L270" s="342"/>
      <c r="M270" s="367">
        <v>0</v>
      </c>
      <c r="N270" s="31"/>
      <c r="O270" s="366">
        <f t="shared" si="360"/>
        <v>0</v>
      </c>
      <c r="P270" s="257">
        <f t="shared" si="363"/>
        <v>0</v>
      </c>
      <c r="Q270" s="238"/>
      <c r="R270" s="114"/>
      <c r="S270" s="85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</row>
    <row r="271" spans="1:162" ht="18" x14ac:dyDescent="0.2">
      <c r="A271" s="200"/>
      <c r="B271" s="128"/>
      <c r="C271" s="128"/>
      <c r="D271" s="128"/>
      <c r="E271" s="128"/>
      <c r="F271" s="128"/>
      <c r="G271" s="161" t="s">
        <v>113</v>
      </c>
      <c r="H271" s="189"/>
      <c r="I271" s="31"/>
      <c r="J271" s="31">
        <f t="shared" si="362"/>
        <v>0</v>
      </c>
      <c r="K271" s="192"/>
      <c r="L271" s="342"/>
      <c r="M271" s="367">
        <v>0</v>
      </c>
      <c r="N271" s="31"/>
      <c r="O271" s="366">
        <f t="shared" si="360"/>
        <v>0</v>
      </c>
      <c r="P271" s="257">
        <f t="shared" si="363"/>
        <v>0</v>
      </c>
      <c r="Q271" s="238"/>
      <c r="R271" s="114"/>
      <c r="S271" s="85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</row>
    <row r="272" spans="1:162" ht="18" x14ac:dyDescent="0.2">
      <c r="A272" s="200"/>
      <c r="B272" s="128"/>
      <c r="C272" s="128"/>
      <c r="D272" s="128"/>
      <c r="E272" s="128"/>
      <c r="F272" s="128"/>
      <c r="G272" s="161" t="s">
        <v>114</v>
      </c>
      <c r="H272" s="189"/>
      <c r="I272" s="31"/>
      <c r="J272" s="31">
        <f t="shared" si="362"/>
        <v>0</v>
      </c>
      <c r="K272" s="192"/>
      <c r="L272" s="342"/>
      <c r="M272" s="367">
        <v>0</v>
      </c>
      <c r="N272" s="31"/>
      <c r="O272" s="366">
        <f t="shared" si="360"/>
        <v>0</v>
      </c>
      <c r="P272" s="257">
        <f t="shared" si="363"/>
        <v>0</v>
      </c>
      <c r="Q272" s="238"/>
      <c r="R272" s="114"/>
      <c r="S272" s="85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</row>
    <row r="273" spans="1:162" ht="18" x14ac:dyDescent="0.2">
      <c r="A273" s="200"/>
      <c r="B273" s="128"/>
      <c r="C273" s="128"/>
      <c r="D273" s="128"/>
      <c r="E273" s="128"/>
      <c r="F273" s="128">
        <v>12</v>
      </c>
      <c r="G273" s="161" t="s">
        <v>325</v>
      </c>
      <c r="H273" s="189">
        <v>118000</v>
      </c>
      <c r="I273" s="31">
        <v>118000</v>
      </c>
      <c r="J273" s="31">
        <f t="shared" si="362"/>
        <v>0</v>
      </c>
      <c r="K273" s="192">
        <f t="shared" si="343"/>
        <v>100</v>
      </c>
      <c r="L273" s="342">
        <v>22800</v>
      </c>
      <c r="M273" s="367">
        <v>10100</v>
      </c>
      <c r="N273" s="31">
        <v>12690</v>
      </c>
      <c r="O273" s="366">
        <f t="shared" si="360"/>
        <v>22790</v>
      </c>
      <c r="P273" s="257">
        <f t="shared" si="363"/>
        <v>10</v>
      </c>
      <c r="Q273" s="238">
        <f t="shared" ref="Q273:Q327" si="364">ROUND(O273/L273*100,2)</f>
        <v>99.96</v>
      </c>
      <c r="R273" s="114"/>
      <c r="S273" s="85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</row>
    <row r="274" spans="1:162" ht="18" x14ac:dyDescent="0.2">
      <c r="A274" s="200"/>
      <c r="B274" s="128"/>
      <c r="C274" s="128"/>
      <c r="D274" s="128"/>
      <c r="E274" s="128"/>
      <c r="F274" s="128">
        <v>13</v>
      </c>
      <c r="G274" s="161" t="s">
        <v>326</v>
      </c>
      <c r="H274" s="189">
        <v>1000</v>
      </c>
      <c r="I274" s="31">
        <v>1000</v>
      </c>
      <c r="J274" s="31">
        <f t="shared" si="362"/>
        <v>0</v>
      </c>
      <c r="K274" s="192">
        <f t="shared" si="343"/>
        <v>100</v>
      </c>
      <c r="L274" s="342">
        <v>600</v>
      </c>
      <c r="M274" s="367"/>
      <c r="N274" s="31">
        <v>20</v>
      </c>
      <c r="O274" s="366">
        <f t="shared" si="360"/>
        <v>20</v>
      </c>
      <c r="P274" s="257">
        <f t="shared" si="363"/>
        <v>580</v>
      </c>
      <c r="Q274" s="238">
        <f t="shared" si="364"/>
        <v>3.33</v>
      </c>
      <c r="R274" s="114"/>
      <c r="S274" s="85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</row>
    <row r="275" spans="1:162" ht="18" x14ac:dyDescent="0.2">
      <c r="A275" s="200"/>
      <c r="B275" s="128"/>
      <c r="C275" s="128"/>
      <c r="D275" s="128"/>
      <c r="E275" s="128"/>
      <c r="F275" s="128">
        <v>17</v>
      </c>
      <c r="G275" s="161" t="s">
        <v>415</v>
      </c>
      <c r="H275" s="189">
        <v>179000</v>
      </c>
      <c r="I275" s="31">
        <v>179000</v>
      </c>
      <c r="J275" s="31">
        <f t="shared" si="362"/>
        <v>0</v>
      </c>
      <c r="K275" s="192"/>
      <c r="L275" s="342">
        <v>15000</v>
      </c>
      <c r="M275" s="367"/>
      <c r="N275" s="31">
        <v>13585</v>
      </c>
      <c r="O275" s="366">
        <f t="shared" si="360"/>
        <v>13585</v>
      </c>
      <c r="P275" s="257">
        <f t="shared" si="363"/>
        <v>1415</v>
      </c>
      <c r="Q275" s="238"/>
      <c r="R275" s="114"/>
      <c r="S275" s="85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</row>
    <row r="276" spans="1:162" ht="33" x14ac:dyDescent="0.2">
      <c r="A276" s="200"/>
      <c r="B276" s="128"/>
      <c r="C276" s="128"/>
      <c r="D276" s="128"/>
      <c r="E276" s="128"/>
      <c r="F276" s="128"/>
      <c r="G276" s="161" t="s">
        <v>118</v>
      </c>
      <c r="H276" s="189"/>
      <c r="I276" s="31"/>
      <c r="J276" s="31">
        <f t="shared" si="362"/>
        <v>0</v>
      </c>
      <c r="K276" s="192"/>
      <c r="L276" s="342"/>
      <c r="M276" s="367"/>
      <c r="N276" s="31"/>
      <c r="O276" s="366">
        <f t="shared" si="360"/>
        <v>0</v>
      </c>
      <c r="P276" s="257">
        <f t="shared" si="363"/>
        <v>0</v>
      </c>
      <c r="Q276" s="238"/>
      <c r="R276" s="114"/>
      <c r="S276" s="85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</row>
    <row r="277" spans="1:162" ht="18" x14ac:dyDescent="0.2">
      <c r="A277" s="200"/>
      <c r="B277" s="128"/>
      <c r="C277" s="128"/>
      <c r="D277" s="128"/>
      <c r="E277" s="128"/>
      <c r="F277" s="128"/>
      <c r="G277" s="161" t="s">
        <v>119</v>
      </c>
      <c r="H277" s="189"/>
      <c r="I277" s="31"/>
      <c r="J277" s="31">
        <f t="shared" si="362"/>
        <v>0</v>
      </c>
      <c r="K277" s="192"/>
      <c r="L277" s="342"/>
      <c r="M277" s="367"/>
      <c r="N277" s="31"/>
      <c r="O277" s="366">
        <f t="shared" si="360"/>
        <v>0</v>
      </c>
      <c r="P277" s="257">
        <f t="shared" si="363"/>
        <v>0</v>
      </c>
      <c r="Q277" s="238"/>
      <c r="R277" s="114"/>
      <c r="S277" s="85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</row>
    <row r="278" spans="1:162" ht="18" x14ac:dyDescent="0.2">
      <c r="A278" s="200"/>
      <c r="B278" s="128"/>
      <c r="C278" s="128"/>
      <c r="D278" s="128"/>
      <c r="E278" s="128"/>
      <c r="F278" s="128" t="s">
        <v>91</v>
      </c>
      <c r="G278" s="161" t="s">
        <v>120</v>
      </c>
      <c r="H278" s="189"/>
      <c r="I278" s="31"/>
      <c r="J278" s="31">
        <f t="shared" si="362"/>
        <v>0</v>
      </c>
      <c r="K278" s="192"/>
      <c r="L278" s="342"/>
      <c r="M278" s="367"/>
      <c r="N278" s="31"/>
      <c r="O278" s="366">
        <f t="shared" si="360"/>
        <v>0</v>
      </c>
      <c r="P278" s="257">
        <f t="shared" si="363"/>
        <v>0</v>
      </c>
      <c r="Q278" s="238"/>
      <c r="R278" s="114"/>
      <c r="S278" s="85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</row>
    <row r="279" spans="1:162" ht="18" x14ac:dyDescent="0.2">
      <c r="A279" s="199"/>
      <c r="B279" s="42"/>
      <c r="C279" s="42"/>
      <c r="D279" s="42"/>
      <c r="E279" s="42" t="s">
        <v>18</v>
      </c>
      <c r="F279" s="42"/>
      <c r="G279" s="160" t="s">
        <v>194</v>
      </c>
      <c r="H279" s="184">
        <f t="shared" ref="H279:J279" si="365">H283+H284+H280</f>
        <v>0</v>
      </c>
      <c r="I279" s="33">
        <f t="shared" si="365"/>
        <v>0</v>
      </c>
      <c r="J279" s="33">
        <f t="shared" si="365"/>
        <v>0</v>
      </c>
      <c r="K279" s="192"/>
      <c r="L279" s="73">
        <f t="shared" ref="L279" si="366">L283+L284+L280</f>
        <v>0</v>
      </c>
      <c r="M279" s="48">
        <f t="shared" ref="M279:N279" si="367">M283+M284+M280</f>
        <v>0</v>
      </c>
      <c r="N279" s="33">
        <f t="shared" si="367"/>
        <v>0</v>
      </c>
      <c r="O279" s="366">
        <f t="shared" si="360"/>
        <v>0</v>
      </c>
      <c r="P279" s="257">
        <f t="shared" si="363"/>
        <v>0</v>
      </c>
      <c r="Q279" s="238"/>
      <c r="R279" s="114"/>
      <c r="S279" s="85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</row>
    <row r="280" spans="1:162" ht="18" x14ac:dyDescent="0.2">
      <c r="A280" s="200"/>
      <c r="B280" s="128"/>
      <c r="C280" s="128"/>
      <c r="D280" s="128"/>
      <c r="E280" s="128"/>
      <c r="F280" s="128"/>
      <c r="G280" s="161" t="s">
        <v>195</v>
      </c>
      <c r="H280" s="189"/>
      <c r="I280" s="31"/>
      <c r="J280" s="31">
        <f t="shared" ref="J280:J285" si="368">H280-I280</f>
        <v>0</v>
      </c>
      <c r="K280" s="192"/>
      <c r="L280" s="342"/>
      <c r="M280" s="367"/>
      <c r="N280" s="31"/>
      <c r="O280" s="366">
        <f t="shared" si="360"/>
        <v>0</v>
      </c>
      <c r="P280" s="257">
        <f t="shared" si="363"/>
        <v>0</v>
      </c>
      <c r="Q280" s="238"/>
      <c r="R280" s="114"/>
      <c r="S280" s="85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</row>
    <row r="281" spans="1:162" ht="18" x14ac:dyDescent="0.2">
      <c r="A281" s="200"/>
      <c r="B281" s="128"/>
      <c r="C281" s="128"/>
      <c r="D281" s="128"/>
      <c r="E281" s="128"/>
      <c r="F281" s="128"/>
      <c r="G281" s="161" t="s">
        <v>196</v>
      </c>
      <c r="H281" s="189"/>
      <c r="I281" s="31"/>
      <c r="J281" s="31">
        <f t="shared" si="368"/>
        <v>0</v>
      </c>
      <c r="K281" s="192"/>
      <c r="L281" s="342"/>
      <c r="M281" s="367"/>
      <c r="N281" s="31"/>
      <c r="O281" s="366">
        <f t="shared" si="360"/>
        <v>0</v>
      </c>
      <c r="P281" s="257">
        <f t="shared" si="363"/>
        <v>0</v>
      </c>
      <c r="Q281" s="238"/>
      <c r="R281" s="114"/>
      <c r="S281" s="85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</row>
    <row r="282" spans="1:162" ht="18" x14ac:dyDescent="0.2">
      <c r="A282" s="200"/>
      <c r="B282" s="128"/>
      <c r="C282" s="128"/>
      <c r="D282" s="128"/>
      <c r="E282" s="128"/>
      <c r="F282" s="128"/>
      <c r="G282" s="161" t="s">
        <v>197</v>
      </c>
      <c r="H282" s="189"/>
      <c r="I282" s="31"/>
      <c r="J282" s="31">
        <f t="shared" si="368"/>
        <v>0</v>
      </c>
      <c r="K282" s="192"/>
      <c r="L282" s="342"/>
      <c r="M282" s="367"/>
      <c r="N282" s="31"/>
      <c r="O282" s="366">
        <f t="shared" si="360"/>
        <v>0</v>
      </c>
      <c r="P282" s="257">
        <f t="shared" si="363"/>
        <v>0</v>
      </c>
      <c r="Q282" s="238"/>
      <c r="R282" s="114"/>
      <c r="S282" s="85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</row>
    <row r="283" spans="1:162" ht="33" x14ac:dyDescent="0.2">
      <c r="A283" s="200"/>
      <c r="B283" s="128"/>
      <c r="C283" s="128"/>
      <c r="D283" s="128"/>
      <c r="E283" s="128"/>
      <c r="F283" s="128" t="s">
        <v>7</v>
      </c>
      <c r="G283" s="161" t="s">
        <v>198</v>
      </c>
      <c r="H283" s="189"/>
      <c r="I283" s="31"/>
      <c r="J283" s="31">
        <f t="shared" si="368"/>
        <v>0</v>
      </c>
      <c r="K283" s="192"/>
      <c r="L283" s="342"/>
      <c r="M283" s="367"/>
      <c r="N283" s="31"/>
      <c r="O283" s="366">
        <f t="shared" si="360"/>
        <v>0</v>
      </c>
      <c r="P283" s="257">
        <f t="shared" si="363"/>
        <v>0</v>
      </c>
      <c r="Q283" s="238"/>
      <c r="R283" s="114"/>
      <c r="S283" s="85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</row>
    <row r="284" spans="1:162" ht="18" x14ac:dyDescent="0.2">
      <c r="A284" s="200"/>
      <c r="B284" s="128"/>
      <c r="C284" s="128"/>
      <c r="D284" s="128"/>
      <c r="E284" s="128"/>
      <c r="F284" s="128" t="s">
        <v>136</v>
      </c>
      <c r="G284" s="161" t="s">
        <v>199</v>
      </c>
      <c r="H284" s="189"/>
      <c r="I284" s="31"/>
      <c r="J284" s="31">
        <f t="shared" si="368"/>
        <v>0</v>
      </c>
      <c r="K284" s="192"/>
      <c r="L284" s="342"/>
      <c r="M284" s="367"/>
      <c r="N284" s="31"/>
      <c r="O284" s="366">
        <f t="shared" si="360"/>
        <v>0</v>
      </c>
      <c r="P284" s="257">
        <f t="shared" si="363"/>
        <v>0</v>
      </c>
      <c r="Q284" s="238"/>
      <c r="R284" s="114"/>
      <c r="S284" s="85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</row>
    <row r="285" spans="1:162" ht="18" x14ac:dyDescent="0.2">
      <c r="A285" s="200"/>
      <c r="B285" s="128"/>
      <c r="C285" s="128"/>
      <c r="D285" s="128"/>
      <c r="E285" s="128"/>
      <c r="F285" s="128"/>
      <c r="G285" s="161" t="s">
        <v>200</v>
      </c>
      <c r="H285" s="189"/>
      <c r="I285" s="31"/>
      <c r="J285" s="31">
        <f t="shared" si="368"/>
        <v>0</v>
      </c>
      <c r="K285" s="192"/>
      <c r="L285" s="342"/>
      <c r="M285" s="367"/>
      <c r="N285" s="31"/>
      <c r="O285" s="366">
        <f t="shared" si="360"/>
        <v>0</v>
      </c>
      <c r="P285" s="257">
        <f t="shared" si="363"/>
        <v>0</v>
      </c>
      <c r="Q285" s="238"/>
      <c r="R285" s="114"/>
      <c r="S285" s="85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</row>
    <row r="286" spans="1:162" s="1" customFormat="1" ht="18" x14ac:dyDescent="0.25">
      <c r="A286" s="199"/>
      <c r="B286" s="42"/>
      <c r="C286" s="42"/>
      <c r="D286" s="42"/>
      <c r="E286" s="133" t="s">
        <v>58</v>
      </c>
      <c r="F286" s="42"/>
      <c r="G286" s="160" t="s">
        <v>371</v>
      </c>
      <c r="H286" s="191">
        <f t="shared" ref="H286:J286" si="369">H287</f>
        <v>53000</v>
      </c>
      <c r="I286" s="34">
        <f t="shared" si="369"/>
        <v>53000</v>
      </c>
      <c r="J286" s="34">
        <f t="shared" si="369"/>
        <v>0</v>
      </c>
      <c r="K286" s="192">
        <f t="shared" si="343"/>
        <v>100</v>
      </c>
      <c r="L286" s="350">
        <f>L287</f>
        <v>0</v>
      </c>
      <c r="M286" s="350">
        <f>M287</f>
        <v>0</v>
      </c>
      <c r="N286" s="34">
        <f>N287</f>
        <v>0</v>
      </c>
      <c r="O286" s="366">
        <f t="shared" si="360"/>
        <v>0</v>
      </c>
      <c r="P286" s="256">
        <f>L286-O286</f>
        <v>0</v>
      </c>
      <c r="Q286" s="237"/>
      <c r="R286" s="115"/>
      <c r="S286" s="86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  <c r="EP286" s="11"/>
      <c r="EQ286" s="11"/>
      <c r="ER286" s="11"/>
      <c r="ES286" s="11"/>
      <c r="ET286" s="11"/>
      <c r="EU286" s="11"/>
      <c r="EV286" s="11"/>
      <c r="EW286" s="11"/>
      <c r="EX286" s="11"/>
      <c r="EY286" s="11"/>
      <c r="EZ286" s="11"/>
      <c r="FA286" s="11"/>
      <c r="FB286" s="11"/>
      <c r="FC286" s="11"/>
      <c r="FD286" s="11"/>
      <c r="FE286" s="11"/>
      <c r="FF286" s="11"/>
    </row>
    <row r="287" spans="1:162" ht="18" x14ac:dyDescent="0.2">
      <c r="A287" s="200"/>
      <c r="B287" s="128"/>
      <c r="C287" s="128"/>
      <c r="D287" s="128"/>
      <c r="E287" s="128"/>
      <c r="F287" s="134" t="s">
        <v>370</v>
      </c>
      <c r="G287" s="161" t="s">
        <v>372</v>
      </c>
      <c r="H287" s="189">
        <v>53000</v>
      </c>
      <c r="I287" s="31">
        <v>53000</v>
      </c>
      <c r="J287" s="31">
        <f>H287-I287</f>
        <v>0</v>
      </c>
      <c r="K287" s="192">
        <f t="shared" si="343"/>
        <v>100</v>
      </c>
      <c r="L287" s="342"/>
      <c r="M287" s="367"/>
      <c r="N287" s="31"/>
      <c r="O287" s="366">
        <f t="shared" si="360"/>
        <v>0</v>
      </c>
      <c r="P287" s="257">
        <f t="shared" si="363"/>
        <v>0</v>
      </c>
      <c r="Q287" s="238"/>
      <c r="R287" s="114"/>
      <c r="S287" s="85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</row>
    <row r="288" spans="1:162" s="1" customFormat="1" ht="18" x14ac:dyDescent="0.25">
      <c r="A288" s="199"/>
      <c r="B288" s="42"/>
      <c r="C288" s="42"/>
      <c r="D288" s="42"/>
      <c r="E288" s="42" t="s">
        <v>35</v>
      </c>
      <c r="F288" s="42"/>
      <c r="G288" s="160" t="s">
        <v>296</v>
      </c>
      <c r="H288" s="184">
        <f t="shared" ref="H288:J288" si="370">SUM(H289+H290+H291+H292+H293+H294)</f>
        <v>66000</v>
      </c>
      <c r="I288" s="33">
        <f t="shared" si="370"/>
        <v>66000</v>
      </c>
      <c r="J288" s="33">
        <f t="shared" si="370"/>
        <v>0</v>
      </c>
      <c r="K288" s="192">
        <f t="shared" si="343"/>
        <v>100</v>
      </c>
      <c r="L288" s="73">
        <f t="shared" ref="L288" si="371">SUM(L289+L290+L291+L292+L293+L294)</f>
        <v>11000</v>
      </c>
      <c r="M288" s="48">
        <f t="shared" ref="M288:O288" si="372">SUM(M289+M290+M291+M292+M293+M294)</f>
        <v>4901</v>
      </c>
      <c r="N288" s="33">
        <f>SUM(N289+N290+N291+N292+N293+N294)</f>
        <v>5728</v>
      </c>
      <c r="O288" s="375">
        <f t="shared" si="372"/>
        <v>10629</v>
      </c>
      <c r="P288" s="256">
        <f t="shared" si="363"/>
        <v>371</v>
      </c>
      <c r="Q288" s="237">
        <f t="shared" si="364"/>
        <v>96.63</v>
      </c>
      <c r="R288" s="115"/>
      <c r="S288" s="86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  <c r="EP288" s="11"/>
      <c r="EQ288" s="11"/>
      <c r="ER288" s="11"/>
      <c r="ES288" s="11"/>
      <c r="ET288" s="11"/>
      <c r="EU288" s="11"/>
      <c r="EV288" s="11"/>
      <c r="EW288" s="11"/>
      <c r="EX288" s="11"/>
      <c r="EY288" s="11"/>
      <c r="EZ288" s="11"/>
      <c r="FA288" s="11"/>
      <c r="FB288" s="11"/>
      <c r="FC288" s="11"/>
      <c r="FD288" s="11"/>
      <c r="FE288" s="11"/>
      <c r="FF288" s="11"/>
    </row>
    <row r="289" spans="1:162" ht="18" x14ac:dyDescent="0.2">
      <c r="A289" s="200"/>
      <c r="B289" s="128"/>
      <c r="C289" s="128"/>
      <c r="D289" s="128"/>
      <c r="E289" s="128"/>
      <c r="F289" s="128" t="s">
        <v>20</v>
      </c>
      <c r="G289" s="161" t="s">
        <v>297</v>
      </c>
      <c r="H289" s="189"/>
      <c r="I289" s="31"/>
      <c r="J289" s="31">
        <f t="shared" ref="J289:J294" si="373">H289-I289</f>
        <v>0</v>
      </c>
      <c r="K289" s="192" t="e">
        <f t="shared" si="343"/>
        <v>#DIV/0!</v>
      </c>
      <c r="L289" s="342"/>
      <c r="M289" s="367"/>
      <c r="N289" s="31"/>
      <c r="O289" s="366">
        <f t="shared" ref="O289:O294" si="374">+M289+N289</f>
        <v>0</v>
      </c>
      <c r="P289" s="257">
        <f t="shared" si="363"/>
        <v>0</v>
      </c>
      <c r="Q289" s="238" t="e">
        <f t="shared" si="364"/>
        <v>#DIV/0!</v>
      </c>
      <c r="R289" s="114"/>
      <c r="S289" s="85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</row>
    <row r="290" spans="1:162" ht="18" x14ac:dyDescent="0.2">
      <c r="A290" s="200"/>
      <c r="B290" s="128"/>
      <c r="C290" s="128"/>
      <c r="D290" s="128"/>
      <c r="E290" s="128"/>
      <c r="F290" s="128" t="s">
        <v>18</v>
      </c>
      <c r="G290" s="161" t="s">
        <v>298</v>
      </c>
      <c r="H290" s="189"/>
      <c r="I290" s="31"/>
      <c r="J290" s="31">
        <f t="shared" si="373"/>
        <v>0</v>
      </c>
      <c r="K290" s="192" t="e">
        <f t="shared" si="343"/>
        <v>#DIV/0!</v>
      </c>
      <c r="L290" s="342"/>
      <c r="M290" s="367"/>
      <c r="N290" s="31"/>
      <c r="O290" s="366">
        <f t="shared" si="374"/>
        <v>0</v>
      </c>
      <c r="P290" s="257">
        <f t="shared" si="363"/>
        <v>0</v>
      </c>
      <c r="Q290" s="238" t="e">
        <f t="shared" si="364"/>
        <v>#DIV/0!</v>
      </c>
      <c r="R290" s="114"/>
      <c r="S290" s="85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</row>
    <row r="291" spans="1:162" ht="18" x14ac:dyDescent="0.2">
      <c r="A291" s="200"/>
      <c r="B291" s="128"/>
      <c r="C291" s="128"/>
      <c r="D291" s="128"/>
      <c r="E291" s="128"/>
      <c r="F291" s="128" t="s">
        <v>35</v>
      </c>
      <c r="G291" s="161" t="s">
        <v>299</v>
      </c>
      <c r="H291" s="189"/>
      <c r="I291" s="31"/>
      <c r="J291" s="31">
        <f t="shared" si="373"/>
        <v>0</v>
      </c>
      <c r="K291" s="192" t="e">
        <f t="shared" si="343"/>
        <v>#DIV/0!</v>
      </c>
      <c r="L291" s="342"/>
      <c r="M291" s="367"/>
      <c r="N291" s="31"/>
      <c r="O291" s="366">
        <f t="shared" si="374"/>
        <v>0</v>
      </c>
      <c r="P291" s="257">
        <f t="shared" si="363"/>
        <v>0</v>
      </c>
      <c r="Q291" s="238" t="e">
        <f t="shared" si="364"/>
        <v>#DIV/0!</v>
      </c>
      <c r="R291" s="114"/>
      <c r="S291" s="85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</row>
    <row r="292" spans="1:162" ht="33" x14ac:dyDescent="0.2">
      <c r="A292" s="200"/>
      <c r="B292" s="128"/>
      <c r="C292" s="128"/>
      <c r="D292" s="128"/>
      <c r="E292" s="128"/>
      <c r="F292" s="128" t="s">
        <v>7</v>
      </c>
      <c r="G292" s="161" t="s">
        <v>300</v>
      </c>
      <c r="H292" s="189"/>
      <c r="I292" s="31"/>
      <c r="J292" s="31">
        <f t="shared" si="373"/>
        <v>0</v>
      </c>
      <c r="K292" s="192" t="e">
        <f t="shared" si="343"/>
        <v>#DIV/0!</v>
      </c>
      <c r="L292" s="342"/>
      <c r="M292" s="367"/>
      <c r="N292" s="31"/>
      <c r="O292" s="366">
        <f t="shared" si="374"/>
        <v>0</v>
      </c>
      <c r="P292" s="257">
        <f t="shared" si="363"/>
        <v>0</v>
      </c>
      <c r="Q292" s="238" t="e">
        <f t="shared" si="364"/>
        <v>#DIV/0!</v>
      </c>
      <c r="R292" s="114"/>
      <c r="S292" s="85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</row>
    <row r="293" spans="1:162" ht="18" x14ac:dyDescent="0.2">
      <c r="A293" s="200"/>
      <c r="B293" s="128"/>
      <c r="C293" s="128"/>
      <c r="D293" s="128"/>
      <c r="E293" s="128"/>
      <c r="F293" s="128" t="s">
        <v>22</v>
      </c>
      <c r="G293" s="161" t="s">
        <v>301</v>
      </c>
      <c r="H293" s="189"/>
      <c r="I293" s="31"/>
      <c r="J293" s="31">
        <f t="shared" si="373"/>
        <v>0</v>
      </c>
      <c r="K293" s="192" t="e">
        <f t="shared" si="343"/>
        <v>#DIV/0!</v>
      </c>
      <c r="L293" s="342"/>
      <c r="M293" s="367"/>
      <c r="N293" s="31"/>
      <c r="O293" s="366">
        <f t="shared" si="374"/>
        <v>0</v>
      </c>
      <c r="P293" s="257">
        <f t="shared" si="363"/>
        <v>0</v>
      </c>
      <c r="Q293" s="238" t="e">
        <f t="shared" si="364"/>
        <v>#DIV/0!</v>
      </c>
      <c r="R293" s="114"/>
      <c r="S293" s="85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</row>
    <row r="294" spans="1:162" ht="18" x14ac:dyDescent="0.2">
      <c r="A294" s="200"/>
      <c r="B294" s="128"/>
      <c r="C294" s="128"/>
      <c r="D294" s="128"/>
      <c r="E294" s="128"/>
      <c r="F294" s="128" t="s">
        <v>127</v>
      </c>
      <c r="G294" s="161" t="s">
        <v>373</v>
      </c>
      <c r="H294" s="189">
        <v>66000</v>
      </c>
      <c r="I294" s="31">
        <v>66000</v>
      </c>
      <c r="J294" s="31">
        <f t="shared" si="373"/>
        <v>0</v>
      </c>
      <c r="K294" s="192">
        <f t="shared" si="343"/>
        <v>100</v>
      </c>
      <c r="L294" s="342">
        <v>11000</v>
      </c>
      <c r="M294" s="367">
        <v>4901</v>
      </c>
      <c r="N294" s="31">
        <v>5728</v>
      </c>
      <c r="O294" s="366">
        <f t="shared" si="374"/>
        <v>10629</v>
      </c>
      <c r="P294" s="257">
        <f t="shared" si="363"/>
        <v>371</v>
      </c>
      <c r="Q294" s="238">
        <f t="shared" si="364"/>
        <v>96.63</v>
      </c>
      <c r="R294" s="114"/>
      <c r="S294" s="85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</row>
    <row r="295" spans="1:162" s="1" customFormat="1" ht="18" x14ac:dyDescent="0.25">
      <c r="A295" s="199"/>
      <c r="B295" s="42"/>
      <c r="C295" s="42"/>
      <c r="D295" s="42" t="s">
        <v>90</v>
      </c>
      <c r="E295" s="42"/>
      <c r="F295" s="42"/>
      <c r="G295" s="168" t="s">
        <v>274</v>
      </c>
      <c r="H295" s="184">
        <f t="shared" ref="H295:J295" si="375">H296+H307+H308+H312+H315+H316+H317+H318+H319+H320+H322+H323</f>
        <v>523000</v>
      </c>
      <c r="I295" s="33">
        <f t="shared" si="375"/>
        <v>149479</v>
      </c>
      <c r="J295" s="33">
        <f t="shared" si="375"/>
        <v>373521</v>
      </c>
      <c r="K295" s="192">
        <f t="shared" si="343"/>
        <v>28.58</v>
      </c>
      <c r="L295" s="73">
        <f t="shared" ref="L295" si="376">L296+L307+L308+L312+L315+L316+L317+L318+L319+L320+L322+L323</f>
        <v>112400</v>
      </c>
      <c r="M295" s="48">
        <f t="shared" ref="M295:O295" si="377">M296+M307+M308+M312+M315+M316+M317+M318+M319+M320+M322+M323</f>
        <v>42425</v>
      </c>
      <c r="N295" s="33">
        <f t="shared" si="377"/>
        <v>60091</v>
      </c>
      <c r="O295" s="375">
        <f t="shared" si="377"/>
        <v>102516</v>
      </c>
      <c r="P295" s="256">
        <f t="shared" si="363"/>
        <v>9884</v>
      </c>
      <c r="Q295" s="237">
        <f t="shared" si="364"/>
        <v>91.21</v>
      </c>
      <c r="R295" s="115"/>
      <c r="S295" s="86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1"/>
      <c r="DL295" s="11"/>
      <c r="DM295" s="11"/>
      <c r="DN295" s="11"/>
      <c r="DO295" s="11"/>
      <c r="DP295" s="11"/>
      <c r="DQ295" s="11"/>
      <c r="DR295" s="11"/>
      <c r="DS295" s="11"/>
      <c r="DT295" s="11"/>
      <c r="DU295" s="11"/>
      <c r="DV295" s="11"/>
      <c r="DW295" s="11"/>
      <c r="DX295" s="11"/>
      <c r="DY295" s="11"/>
      <c r="DZ295" s="11"/>
      <c r="EA295" s="11"/>
      <c r="EB295" s="11"/>
      <c r="EC295" s="11"/>
      <c r="ED295" s="11"/>
      <c r="EE295" s="11"/>
      <c r="EF295" s="11"/>
      <c r="EG295" s="11"/>
      <c r="EH295" s="11"/>
      <c r="EI295" s="11"/>
      <c r="EJ295" s="11"/>
      <c r="EK295" s="11"/>
      <c r="EL295" s="11"/>
      <c r="EM295" s="11"/>
      <c r="EN295" s="11"/>
      <c r="EO295" s="11"/>
      <c r="EP295" s="11"/>
      <c r="EQ295" s="11"/>
      <c r="ER295" s="11"/>
      <c r="ES295" s="11"/>
      <c r="ET295" s="11"/>
      <c r="EU295" s="11"/>
      <c r="EV295" s="11"/>
      <c r="EW295" s="11"/>
      <c r="EX295" s="11"/>
      <c r="EY295" s="11"/>
      <c r="EZ295" s="11"/>
      <c r="FA295" s="11"/>
      <c r="FB295" s="11"/>
      <c r="FC295" s="11"/>
      <c r="FD295" s="11"/>
      <c r="FE295" s="11"/>
      <c r="FF295" s="11"/>
    </row>
    <row r="296" spans="1:162" s="1" customFormat="1" ht="18" x14ac:dyDescent="0.25">
      <c r="A296" s="199"/>
      <c r="B296" s="42"/>
      <c r="C296" s="42"/>
      <c r="D296" s="42"/>
      <c r="E296" s="42" t="s">
        <v>20</v>
      </c>
      <c r="F296" s="42"/>
      <c r="G296" s="160" t="s">
        <v>306</v>
      </c>
      <c r="H296" s="184">
        <f t="shared" ref="H296:J296" si="378">SUM(H297:H306)</f>
        <v>377000</v>
      </c>
      <c r="I296" s="33">
        <f t="shared" si="378"/>
        <v>114932</v>
      </c>
      <c r="J296" s="33">
        <f t="shared" si="378"/>
        <v>262068</v>
      </c>
      <c r="K296" s="192">
        <f t="shared" si="343"/>
        <v>30.49</v>
      </c>
      <c r="L296" s="73">
        <f t="shared" ref="L296" si="379">SUM(L297:L306)</f>
        <v>86500</v>
      </c>
      <c r="M296" s="48">
        <f t="shared" ref="M296:O296" si="380">SUM(M297:M306)</f>
        <v>33906</v>
      </c>
      <c r="N296" s="33">
        <f t="shared" si="380"/>
        <v>45820</v>
      </c>
      <c r="O296" s="375">
        <f t="shared" si="380"/>
        <v>79726</v>
      </c>
      <c r="P296" s="256">
        <f t="shared" si="363"/>
        <v>6774</v>
      </c>
      <c r="Q296" s="237">
        <f t="shared" si="364"/>
        <v>92.17</v>
      </c>
      <c r="R296" s="115"/>
      <c r="S296" s="86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1"/>
      <c r="DL296" s="11"/>
      <c r="DM296" s="11"/>
      <c r="DN296" s="11"/>
      <c r="DO296" s="11"/>
      <c r="DP296" s="11"/>
      <c r="DQ296" s="11"/>
      <c r="DR296" s="11"/>
      <c r="DS296" s="11"/>
      <c r="DT296" s="11"/>
      <c r="DU296" s="11"/>
      <c r="DV296" s="11"/>
      <c r="DW296" s="11"/>
      <c r="DX296" s="11"/>
      <c r="DY296" s="11"/>
      <c r="DZ296" s="11"/>
      <c r="EA296" s="11"/>
      <c r="EB296" s="11"/>
      <c r="EC296" s="11"/>
      <c r="ED296" s="11"/>
      <c r="EE296" s="11"/>
      <c r="EF296" s="11"/>
      <c r="EG296" s="11"/>
      <c r="EH296" s="11"/>
      <c r="EI296" s="11"/>
      <c r="EJ296" s="11"/>
      <c r="EK296" s="11"/>
      <c r="EL296" s="11"/>
      <c r="EM296" s="11"/>
      <c r="EN296" s="11"/>
      <c r="EO296" s="11"/>
      <c r="EP296" s="11"/>
      <c r="EQ296" s="11"/>
      <c r="ER296" s="11"/>
      <c r="ES296" s="11"/>
      <c r="ET296" s="11"/>
      <c r="EU296" s="11"/>
      <c r="EV296" s="11"/>
      <c r="EW296" s="11"/>
      <c r="EX296" s="11"/>
      <c r="EY296" s="11"/>
      <c r="EZ296" s="11"/>
      <c r="FA296" s="11"/>
      <c r="FB296" s="11"/>
      <c r="FC296" s="11"/>
      <c r="FD296" s="11"/>
      <c r="FE296" s="11"/>
      <c r="FF296" s="11"/>
    </row>
    <row r="297" spans="1:162" ht="18" x14ac:dyDescent="0.2">
      <c r="A297" s="200"/>
      <c r="B297" s="128"/>
      <c r="C297" s="128"/>
      <c r="D297" s="128"/>
      <c r="E297" s="128"/>
      <c r="F297" s="128" t="s">
        <v>20</v>
      </c>
      <c r="G297" s="161" t="s">
        <v>327</v>
      </c>
      <c r="H297" s="189">
        <v>9000</v>
      </c>
      <c r="I297" s="31">
        <v>1000</v>
      </c>
      <c r="J297" s="31">
        <f t="shared" ref="J297:J306" si="381">H297-I297</f>
        <v>8000</v>
      </c>
      <c r="K297" s="192">
        <f t="shared" si="343"/>
        <v>11.11</v>
      </c>
      <c r="L297" s="342">
        <v>1000</v>
      </c>
      <c r="M297" s="367"/>
      <c r="N297" s="31">
        <v>1000</v>
      </c>
      <c r="O297" s="366">
        <f t="shared" ref="O297:O307" si="382">+M297+N297</f>
        <v>1000</v>
      </c>
      <c r="P297" s="257">
        <f t="shared" si="363"/>
        <v>0</v>
      </c>
      <c r="Q297" s="238">
        <f t="shared" si="364"/>
        <v>100</v>
      </c>
      <c r="R297" s="114"/>
      <c r="S297" s="85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</row>
    <row r="298" spans="1:162" ht="18" x14ac:dyDescent="0.2">
      <c r="A298" s="200"/>
      <c r="B298" s="128"/>
      <c r="C298" s="128"/>
      <c r="D298" s="128"/>
      <c r="E298" s="128"/>
      <c r="F298" s="128" t="s">
        <v>18</v>
      </c>
      <c r="G298" s="161" t="s">
        <v>328</v>
      </c>
      <c r="H298" s="189">
        <v>3000</v>
      </c>
      <c r="I298" s="31">
        <v>1000</v>
      </c>
      <c r="J298" s="31">
        <f t="shared" si="381"/>
        <v>2000</v>
      </c>
      <c r="K298" s="192"/>
      <c r="L298" s="342"/>
      <c r="M298" s="367"/>
      <c r="N298" s="31"/>
      <c r="O298" s="366">
        <f t="shared" si="382"/>
        <v>0</v>
      </c>
      <c r="P298" s="257">
        <f t="shared" si="363"/>
        <v>0</v>
      </c>
      <c r="Q298" s="238" t="e">
        <f t="shared" si="364"/>
        <v>#DIV/0!</v>
      </c>
      <c r="R298" s="114"/>
      <c r="S298" s="85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</row>
    <row r="299" spans="1:162" ht="18" x14ac:dyDescent="0.2">
      <c r="A299" s="200"/>
      <c r="B299" s="128"/>
      <c r="C299" s="128"/>
      <c r="D299" s="128"/>
      <c r="E299" s="128"/>
      <c r="F299" s="128" t="s">
        <v>35</v>
      </c>
      <c r="G299" s="161" t="s">
        <v>329</v>
      </c>
      <c r="H299" s="189">
        <v>58000</v>
      </c>
      <c r="I299" s="31">
        <v>18295</v>
      </c>
      <c r="J299" s="31">
        <f t="shared" si="381"/>
        <v>39705</v>
      </c>
      <c r="K299" s="192">
        <f t="shared" si="343"/>
        <v>31.54</v>
      </c>
      <c r="L299" s="342">
        <v>13500</v>
      </c>
      <c r="M299" s="367">
        <v>4905</v>
      </c>
      <c r="N299" s="31">
        <v>8136</v>
      </c>
      <c r="O299" s="366">
        <f t="shared" si="382"/>
        <v>13041</v>
      </c>
      <c r="P299" s="257">
        <f t="shared" si="363"/>
        <v>459</v>
      </c>
      <c r="Q299" s="238">
        <f t="shared" si="364"/>
        <v>96.6</v>
      </c>
      <c r="R299" s="114"/>
      <c r="S299" s="85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</row>
    <row r="300" spans="1:162" ht="18" x14ac:dyDescent="0.2">
      <c r="A300" s="200"/>
      <c r="B300" s="128"/>
      <c r="C300" s="128"/>
      <c r="D300" s="128"/>
      <c r="E300" s="128"/>
      <c r="F300" s="128" t="s">
        <v>7</v>
      </c>
      <c r="G300" s="161" t="s">
        <v>308</v>
      </c>
      <c r="H300" s="189">
        <v>4000</v>
      </c>
      <c r="I300" s="31">
        <v>835</v>
      </c>
      <c r="J300" s="31">
        <f t="shared" si="381"/>
        <v>3165</v>
      </c>
      <c r="K300" s="192">
        <f t="shared" si="343"/>
        <v>20.88</v>
      </c>
      <c r="L300" s="342">
        <v>1000</v>
      </c>
      <c r="M300" s="367">
        <v>309</v>
      </c>
      <c r="N300" s="31">
        <v>285</v>
      </c>
      <c r="O300" s="366">
        <f t="shared" si="382"/>
        <v>594</v>
      </c>
      <c r="P300" s="257">
        <f t="shared" si="363"/>
        <v>406</v>
      </c>
      <c r="Q300" s="238">
        <f t="shared" si="364"/>
        <v>59.4</v>
      </c>
      <c r="R300" s="114"/>
      <c r="S300" s="85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</row>
    <row r="301" spans="1:162" ht="18" x14ac:dyDescent="0.2">
      <c r="A301" s="200"/>
      <c r="B301" s="128"/>
      <c r="C301" s="128"/>
      <c r="D301" s="128"/>
      <c r="E301" s="128"/>
      <c r="F301" s="128" t="s">
        <v>136</v>
      </c>
      <c r="G301" s="161" t="s">
        <v>330</v>
      </c>
      <c r="H301" s="189">
        <v>9000</v>
      </c>
      <c r="I301" s="31">
        <v>3000</v>
      </c>
      <c r="J301" s="31">
        <f t="shared" si="381"/>
        <v>6000</v>
      </c>
      <c r="K301" s="192">
        <f t="shared" si="343"/>
        <v>33.33</v>
      </c>
      <c r="L301" s="342">
        <v>2000</v>
      </c>
      <c r="M301" s="367">
        <v>1000</v>
      </c>
      <c r="N301" s="31">
        <v>1000</v>
      </c>
      <c r="O301" s="366">
        <f t="shared" si="382"/>
        <v>2000</v>
      </c>
      <c r="P301" s="257">
        <f t="shared" si="363"/>
        <v>0</v>
      </c>
      <c r="Q301" s="238">
        <f t="shared" si="364"/>
        <v>100</v>
      </c>
      <c r="R301" s="114"/>
      <c r="S301" s="85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</row>
    <row r="302" spans="1:162" ht="18" x14ac:dyDescent="0.2">
      <c r="A302" s="200"/>
      <c r="B302" s="128"/>
      <c r="C302" s="128"/>
      <c r="D302" s="128"/>
      <c r="E302" s="128"/>
      <c r="F302" s="128" t="s">
        <v>22</v>
      </c>
      <c r="G302" s="161" t="s">
        <v>331</v>
      </c>
      <c r="H302" s="189">
        <v>3000</v>
      </c>
      <c r="I302" s="31">
        <v>0</v>
      </c>
      <c r="J302" s="31">
        <f t="shared" si="381"/>
        <v>3000</v>
      </c>
      <c r="K302" s="192">
        <f t="shared" si="343"/>
        <v>0</v>
      </c>
      <c r="L302" s="342"/>
      <c r="M302" s="367"/>
      <c r="N302" s="31"/>
      <c r="O302" s="366">
        <f t="shared" si="382"/>
        <v>0</v>
      </c>
      <c r="P302" s="257">
        <f t="shared" si="363"/>
        <v>0</v>
      </c>
      <c r="Q302" s="238"/>
      <c r="R302" s="114"/>
      <c r="S302" s="85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</row>
    <row r="303" spans="1:162" ht="18" x14ac:dyDescent="0.2">
      <c r="A303" s="200"/>
      <c r="B303" s="128"/>
      <c r="C303" s="128"/>
      <c r="D303" s="128"/>
      <c r="E303" s="128"/>
      <c r="F303" s="128"/>
      <c r="G303" s="161" t="s">
        <v>171</v>
      </c>
      <c r="H303" s="189"/>
      <c r="I303" s="31"/>
      <c r="J303" s="31">
        <f t="shared" si="381"/>
        <v>0</v>
      </c>
      <c r="K303" s="192"/>
      <c r="L303" s="342"/>
      <c r="M303" s="367"/>
      <c r="N303" s="31"/>
      <c r="O303" s="366">
        <f t="shared" si="382"/>
        <v>0</v>
      </c>
      <c r="P303" s="257">
        <f t="shared" si="363"/>
        <v>0</v>
      </c>
      <c r="Q303" s="238" t="e">
        <f t="shared" si="364"/>
        <v>#DIV/0!</v>
      </c>
      <c r="R303" s="114"/>
      <c r="S303" s="85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</row>
    <row r="304" spans="1:162" ht="18" x14ac:dyDescent="0.2">
      <c r="A304" s="200"/>
      <c r="B304" s="128"/>
      <c r="C304" s="128"/>
      <c r="D304" s="128"/>
      <c r="E304" s="128"/>
      <c r="F304" s="128" t="s">
        <v>109</v>
      </c>
      <c r="G304" s="161" t="s">
        <v>332</v>
      </c>
      <c r="H304" s="189">
        <v>24000</v>
      </c>
      <c r="I304" s="31">
        <v>4365</v>
      </c>
      <c r="J304" s="31">
        <f t="shared" si="381"/>
        <v>19635</v>
      </c>
      <c r="K304" s="192">
        <f t="shared" si="343"/>
        <v>18.190000000000001</v>
      </c>
      <c r="L304" s="342">
        <v>5000</v>
      </c>
      <c r="M304" s="367">
        <v>1497</v>
      </c>
      <c r="N304" s="31">
        <v>1468</v>
      </c>
      <c r="O304" s="366">
        <f t="shared" si="382"/>
        <v>2965</v>
      </c>
      <c r="P304" s="257">
        <f t="shared" si="363"/>
        <v>2035</v>
      </c>
      <c r="Q304" s="238">
        <f t="shared" si="364"/>
        <v>59.3</v>
      </c>
      <c r="R304" s="114"/>
      <c r="S304" s="85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</row>
    <row r="305" spans="1:162" ht="18" x14ac:dyDescent="0.2">
      <c r="A305" s="200"/>
      <c r="B305" s="128"/>
      <c r="C305" s="128"/>
      <c r="D305" s="128"/>
      <c r="E305" s="128"/>
      <c r="F305" s="128" t="s">
        <v>111</v>
      </c>
      <c r="G305" s="161" t="s">
        <v>309</v>
      </c>
      <c r="H305" s="189">
        <v>237000</v>
      </c>
      <c r="I305" s="31">
        <v>77382</v>
      </c>
      <c r="J305" s="31">
        <f t="shared" si="381"/>
        <v>159618</v>
      </c>
      <c r="K305" s="192">
        <f t="shared" si="343"/>
        <v>32.65</v>
      </c>
      <c r="L305" s="342">
        <v>57000</v>
      </c>
      <c r="M305" s="367">
        <v>24196</v>
      </c>
      <c r="N305" s="31">
        <v>30059</v>
      </c>
      <c r="O305" s="366">
        <f t="shared" si="382"/>
        <v>54255</v>
      </c>
      <c r="P305" s="257">
        <f t="shared" si="363"/>
        <v>2745</v>
      </c>
      <c r="Q305" s="238">
        <f t="shared" si="364"/>
        <v>95.18</v>
      </c>
      <c r="R305" s="114"/>
      <c r="S305" s="85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</row>
    <row r="306" spans="1:162" ht="18" x14ac:dyDescent="0.2">
      <c r="A306" s="200"/>
      <c r="B306" s="128"/>
      <c r="C306" s="128"/>
      <c r="D306" s="128"/>
      <c r="E306" s="128"/>
      <c r="F306" s="128" t="s">
        <v>91</v>
      </c>
      <c r="G306" s="161" t="s">
        <v>333</v>
      </c>
      <c r="H306" s="189">
        <v>30000</v>
      </c>
      <c r="I306" s="31">
        <v>9055</v>
      </c>
      <c r="J306" s="31">
        <f t="shared" si="381"/>
        <v>20945</v>
      </c>
      <c r="K306" s="192">
        <f t="shared" si="343"/>
        <v>30.18</v>
      </c>
      <c r="L306" s="342">
        <v>7000</v>
      </c>
      <c r="M306" s="367">
        <v>1999</v>
      </c>
      <c r="N306" s="31">
        <v>3872</v>
      </c>
      <c r="O306" s="366">
        <f t="shared" si="382"/>
        <v>5871</v>
      </c>
      <c r="P306" s="257">
        <f t="shared" si="363"/>
        <v>1129</v>
      </c>
      <c r="Q306" s="238">
        <f t="shared" si="364"/>
        <v>83.87</v>
      </c>
      <c r="R306" s="114"/>
      <c r="S306" s="85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</row>
    <row r="307" spans="1:162" ht="18" x14ac:dyDescent="0.2">
      <c r="A307" s="200"/>
      <c r="B307" s="128"/>
      <c r="C307" s="128"/>
      <c r="D307" s="128"/>
      <c r="E307" s="128" t="s">
        <v>18</v>
      </c>
      <c r="F307" s="128"/>
      <c r="G307" s="161" t="s">
        <v>310</v>
      </c>
      <c r="H307" s="189"/>
      <c r="I307" s="31"/>
      <c r="J307" s="31">
        <f>H307-I307</f>
        <v>0</v>
      </c>
      <c r="K307" s="192"/>
      <c r="L307" s="342"/>
      <c r="M307" s="367"/>
      <c r="N307" s="31"/>
      <c r="O307" s="366">
        <f t="shared" si="382"/>
        <v>0</v>
      </c>
      <c r="P307" s="257">
        <f t="shared" si="363"/>
        <v>0</v>
      </c>
      <c r="Q307" s="238"/>
      <c r="R307" s="114"/>
      <c r="S307" s="85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</row>
    <row r="308" spans="1:162" s="1" customFormat="1" ht="18" x14ac:dyDescent="0.25">
      <c r="A308" s="199"/>
      <c r="B308" s="42"/>
      <c r="C308" s="42"/>
      <c r="D308" s="42"/>
      <c r="E308" s="42" t="s">
        <v>136</v>
      </c>
      <c r="F308" s="42"/>
      <c r="G308" s="160" t="s">
        <v>311</v>
      </c>
      <c r="H308" s="184"/>
      <c r="I308" s="33"/>
      <c r="J308" s="33">
        <f t="shared" ref="J308" si="383">J309+J310+J311</f>
        <v>0</v>
      </c>
      <c r="K308" s="192"/>
      <c r="L308" s="73">
        <f t="shared" ref="L308" si="384">L309+L310+L311</f>
        <v>0</v>
      </c>
      <c r="M308" s="48">
        <f t="shared" ref="M308:O308" si="385">M309+M310+M311</f>
        <v>0</v>
      </c>
      <c r="N308" s="33">
        <f>N309+N310+N311</f>
        <v>0</v>
      </c>
      <c r="O308" s="375">
        <f t="shared" si="385"/>
        <v>0</v>
      </c>
      <c r="P308" s="256">
        <f t="shared" si="363"/>
        <v>0</v>
      </c>
      <c r="Q308" s="237"/>
      <c r="R308" s="115"/>
      <c r="S308" s="86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1"/>
      <c r="DL308" s="11"/>
      <c r="DM308" s="11"/>
      <c r="DN308" s="11"/>
      <c r="DO308" s="11"/>
      <c r="DP308" s="11"/>
      <c r="DQ308" s="11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1"/>
      <c r="ED308" s="11"/>
      <c r="EE308" s="11"/>
      <c r="EF308" s="11"/>
      <c r="EG308" s="11"/>
      <c r="EH308" s="11"/>
      <c r="EI308" s="11"/>
      <c r="EJ308" s="11"/>
      <c r="EK308" s="11"/>
      <c r="EL308" s="11"/>
      <c r="EM308" s="11"/>
      <c r="EN308" s="11"/>
      <c r="EO308" s="11"/>
      <c r="EP308" s="11"/>
      <c r="EQ308" s="11"/>
      <c r="ER308" s="11"/>
      <c r="ES308" s="11"/>
      <c r="ET308" s="11"/>
      <c r="EU308" s="11"/>
      <c r="EV308" s="11"/>
      <c r="EW308" s="11"/>
      <c r="EX308" s="11"/>
      <c r="EY308" s="11"/>
      <c r="EZ308" s="11"/>
      <c r="FA308" s="11"/>
      <c r="FB308" s="11"/>
      <c r="FC308" s="11"/>
      <c r="FD308" s="11"/>
      <c r="FE308" s="11"/>
      <c r="FF308" s="11"/>
    </row>
    <row r="309" spans="1:162" ht="18" x14ac:dyDescent="0.2">
      <c r="A309" s="200"/>
      <c r="B309" s="128"/>
      <c r="C309" s="128"/>
      <c r="D309" s="128"/>
      <c r="E309" s="128"/>
      <c r="F309" s="128"/>
      <c r="G309" s="161" t="s">
        <v>138</v>
      </c>
      <c r="H309" s="189"/>
      <c r="I309" s="31"/>
      <c r="J309" s="31">
        <f t="shared" ref="J309:J311" si="386">H309-I309</f>
        <v>0</v>
      </c>
      <c r="K309" s="192"/>
      <c r="L309" s="342"/>
      <c r="M309" s="367"/>
      <c r="N309" s="31"/>
      <c r="O309" s="366">
        <f t="shared" ref="O309:O311" si="387">+M309+N309</f>
        <v>0</v>
      </c>
      <c r="P309" s="257">
        <f t="shared" si="363"/>
        <v>0</v>
      </c>
      <c r="Q309" s="238"/>
      <c r="R309" s="114"/>
      <c r="S309" s="85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</row>
    <row r="310" spans="1:162" ht="18" x14ac:dyDescent="0.2">
      <c r="A310" s="200"/>
      <c r="B310" s="128"/>
      <c r="C310" s="128"/>
      <c r="D310" s="128"/>
      <c r="E310" s="128"/>
      <c r="F310" s="128"/>
      <c r="G310" s="161" t="s">
        <v>139</v>
      </c>
      <c r="H310" s="189"/>
      <c r="I310" s="31"/>
      <c r="J310" s="31">
        <f t="shared" si="386"/>
        <v>0</v>
      </c>
      <c r="K310" s="192"/>
      <c r="L310" s="342"/>
      <c r="M310" s="367"/>
      <c r="N310" s="31"/>
      <c r="O310" s="366">
        <f t="shared" si="387"/>
        <v>0</v>
      </c>
      <c r="P310" s="257">
        <f t="shared" si="363"/>
        <v>0</v>
      </c>
      <c r="Q310" s="238"/>
      <c r="R310" s="114"/>
      <c r="S310" s="85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</row>
    <row r="311" spans="1:162" ht="18" x14ac:dyDescent="0.2">
      <c r="A311" s="200"/>
      <c r="B311" s="128"/>
      <c r="C311" s="128"/>
      <c r="D311" s="128"/>
      <c r="E311" s="128"/>
      <c r="F311" s="128" t="s">
        <v>91</v>
      </c>
      <c r="G311" s="161" t="s">
        <v>334</v>
      </c>
      <c r="H311" s="189"/>
      <c r="I311" s="31"/>
      <c r="J311" s="31">
        <f t="shared" si="386"/>
        <v>0</v>
      </c>
      <c r="K311" s="192"/>
      <c r="L311" s="342"/>
      <c r="M311" s="367"/>
      <c r="N311" s="31"/>
      <c r="O311" s="366">
        <f t="shared" si="387"/>
        <v>0</v>
      </c>
      <c r="P311" s="257">
        <f t="shared" si="363"/>
        <v>0</v>
      </c>
      <c r="Q311" s="238"/>
      <c r="R311" s="114"/>
      <c r="S311" s="85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</row>
    <row r="312" spans="1:162" s="1" customFormat="1" ht="18" x14ac:dyDescent="0.25">
      <c r="A312" s="199"/>
      <c r="B312" s="42"/>
      <c r="C312" s="42"/>
      <c r="D312" s="42"/>
      <c r="E312" s="42" t="s">
        <v>22</v>
      </c>
      <c r="F312" s="42"/>
      <c r="G312" s="160" t="s">
        <v>335</v>
      </c>
      <c r="H312" s="184">
        <f t="shared" ref="H312:J312" si="388">H313+H314</f>
        <v>8000</v>
      </c>
      <c r="I312" s="33">
        <f t="shared" si="388"/>
        <v>1225</v>
      </c>
      <c r="J312" s="33">
        <f t="shared" si="388"/>
        <v>6775</v>
      </c>
      <c r="K312" s="192">
        <f t="shared" ref="K312:K375" si="389">ROUND(I312/H312*100,2)</f>
        <v>15.31</v>
      </c>
      <c r="L312" s="73">
        <f t="shared" ref="L312" si="390">L313+L314</f>
        <v>2000</v>
      </c>
      <c r="M312" s="48">
        <f>M313</f>
        <v>81</v>
      </c>
      <c r="N312" s="33">
        <f t="shared" ref="N312:O312" si="391">N313+N314</f>
        <v>481</v>
      </c>
      <c r="O312" s="375">
        <f t="shared" si="391"/>
        <v>562</v>
      </c>
      <c r="P312" s="256">
        <f t="shared" si="363"/>
        <v>1438</v>
      </c>
      <c r="Q312" s="237">
        <f t="shared" si="364"/>
        <v>28.1</v>
      </c>
      <c r="R312" s="115"/>
      <c r="S312" s="86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  <c r="EP312" s="11"/>
      <c r="EQ312" s="11"/>
      <c r="ER312" s="11"/>
      <c r="ES312" s="11"/>
      <c r="ET312" s="11"/>
      <c r="EU312" s="11"/>
      <c r="EV312" s="11"/>
      <c r="EW312" s="11"/>
      <c r="EX312" s="11"/>
      <c r="EY312" s="11"/>
      <c r="EZ312" s="11"/>
      <c r="FA312" s="11"/>
      <c r="FB312" s="11"/>
      <c r="FC312" s="11"/>
      <c r="FD312" s="11"/>
      <c r="FE312" s="11"/>
      <c r="FF312" s="11"/>
    </row>
    <row r="313" spans="1:162" ht="18" x14ac:dyDescent="0.2">
      <c r="A313" s="200"/>
      <c r="B313" s="128"/>
      <c r="C313" s="128"/>
      <c r="D313" s="128"/>
      <c r="E313" s="128"/>
      <c r="F313" s="128" t="s">
        <v>20</v>
      </c>
      <c r="G313" s="161" t="s">
        <v>336</v>
      </c>
      <c r="H313" s="189">
        <v>8000</v>
      </c>
      <c r="I313" s="31">
        <v>1225</v>
      </c>
      <c r="J313" s="31">
        <f t="shared" ref="J313:J319" si="392">H313-I313</f>
        <v>6775</v>
      </c>
      <c r="K313" s="192">
        <f t="shared" si="389"/>
        <v>15.31</v>
      </c>
      <c r="L313" s="342">
        <v>2000</v>
      </c>
      <c r="M313" s="367">
        <v>81</v>
      </c>
      <c r="N313" s="31">
        <v>481</v>
      </c>
      <c r="O313" s="366">
        <f t="shared" ref="O313:O319" si="393">+M313+N313</f>
        <v>562</v>
      </c>
      <c r="P313" s="257">
        <f t="shared" si="363"/>
        <v>1438</v>
      </c>
      <c r="Q313" s="238">
        <f t="shared" si="364"/>
        <v>28.1</v>
      </c>
      <c r="R313" s="114"/>
      <c r="S313" s="85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</row>
    <row r="314" spans="1:162" ht="18" x14ac:dyDescent="0.2">
      <c r="A314" s="200"/>
      <c r="B314" s="128"/>
      <c r="C314" s="128"/>
      <c r="D314" s="128"/>
      <c r="E314" s="128"/>
      <c r="F314" s="128" t="s">
        <v>18</v>
      </c>
      <c r="G314" s="161" t="s">
        <v>175</v>
      </c>
      <c r="H314" s="189"/>
      <c r="I314" s="31"/>
      <c r="J314" s="31">
        <f t="shared" si="392"/>
        <v>0</v>
      </c>
      <c r="K314" s="192"/>
      <c r="L314" s="342"/>
      <c r="M314" s="367"/>
      <c r="N314" s="31"/>
      <c r="O314" s="366">
        <f t="shared" si="393"/>
        <v>0</v>
      </c>
      <c r="P314" s="257">
        <f t="shared" si="363"/>
        <v>0</v>
      </c>
      <c r="Q314" s="238" t="e">
        <f t="shared" si="364"/>
        <v>#DIV/0!</v>
      </c>
      <c r="R314" s="114"/>
      <c r="S314" s="85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</row>
    <row r="315" spans="1:162" ht="18" x14ac:dyDescent="0.2">
      <c r="A315" s="200"/>
      <c r="B315" s="128"/>
      <c r="C315" s="128"/>
      <c r="D315" s="128"/>
      <c r="E315" s="128">
        <v>11</v>
      </c>
      <c r="F315" s="128"/>
      <c r="G315" s="161" t="s">
        <v>337</v>
      </c>
      <c r="H315" s="189">
        <v>1000</v>
      </c>
      <c r="I315" s="31">
        <v>0</v>
      </c>
      <c r="J315" s="31">
        <f t="shared" si="392"/>
        <v>1000</v>
      </c>
      <c r="K315" s="192"/>
      <c r="L315" s="342"/>
      <c r="M315" s="367"/>
      <c r="N315" s="31"/>
      <c r="O315" s="366">
        <f t="shared" si="393"/>
        <v>0</v>
      </c>
      <c r="P315" s="257">
        <f t="shared" si="363"/>
        <v>0</v>
      </c>
      <c r="Q315" s="238"/>
      <c r="R315" s="114"/>
      <c r="S315" s="85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</row>
    <row r="316" spans="1:162" ht="18" x14ac:dyDescent="0.2">
      <c r="A316" s="200"/>
      <c r="B316" s="128"/>
      <c r="C316" s="128"/>
      <c r="D316" s="128"/>
      <c r="E316" s="128">
        <v>12</v>
      </c>
      <c r="F316" s="128"/>
      <c r="G316" s="161" t="s">
        <v>201</v>
      </c>
      <c r="H316" s="189"/>
      <c r="I316" s="31"/>
      <c r="J316" s="31">
        <f t="shared" si="392"/>
        <v>0</v>
      </c>
      <c r="K316" s="192"/>
      <c r="L316" s="342"/>
      <c r="M316" s="367"/>
      <c r="N316" s="31"/>
      <c r="O316" s="366">
        <f t="shared" si="393"/>
        <v>0</v>
      </c>
      <c r="P316" s="257">
        <f t="shared" si="363"/>
        <v>0</v>
      </c>
      <c r="Q316" s="238"/>
      <c r="R316" s="114"/>
      <c r="S316" s="85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</row>
    <row r="317" spans="1:162" ht="18" x14ac:dyDescent="0.2">
      <c r="A317" s="200"/>
      <c r="B317" s="128"/>
      <c r="C317" s="128"/>
      <c r="D317" s="128"/>
      <c r="E317" s="128">
        <v>13</v>
      </c>
      <c r="F317" s="128"/>
      <c r="G317" s="161" t="s">
        <v>338</v>
      </c>
      <c r="H317" s="189"/>
      <c r="I317" s="31"/>
      <c r="J317" s="31">
        <f t="shared" si="392"/>
        <v>0</v>
      </c>
      <c r="K317" s="192" t="e">
        <f t="shared" si="389"/>
        <v>#DIV/0!</v>
      </c>
      <c r="L317" s="342"/>
      <c r="M317" s="367"/>
      <c r="N317" s="31">
        <v>0</v>
      </c>
      <c r="O317" s="366">
        <f t="shared" si="393"/>
        <v>0</v>
      </c>
      <c r="P317" s="257">
        <f t="shared" si="363"/>
        <v>0</v>
      </c>
      <c r="Q317" s="238"/>
      <c r="R317" s="114"/>
      <c r="S317" s="85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</row>
    <row r="318" spans="1:162" ht="18" x14ac:dyDescent="0.2">
      <c r="A318" s="200"/>
      <c r="B318" s="128"/>
      <c r="C318" s="128"/>
      <c r="D318" s="128"/>
      <c r="E318" s="128">
        <v>14</v>
      </c>
      <c r="F318" s="128"/>
      <c r="G318" s="161" t="s">
        <v>339</v>
      </c>
      <c r="H318" s="189"/>
      <c r="I318" s="31"/>
      <c r="J318" s="31">
        <f t="shared" si="392"/>
        <v>0</v>
      </c>
      <c r="K318" s="192"/>
      <c r="L318" s="342"/>
      <c r="M318" s="367"/>
      <c r="N318" s="31"/>
      <c r="O318" s="366">
        <f t="shared" si="393"/>
        <v>0</v>
      </c>
      <c r="P318" s="257">
        <f t="shared" si="363"/>
        <v>0</v>
      </c>
      <c r="Q318" s="238"/>
      <c r="R318" s="114"/>
      <c r="S318" s="85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</row>
    <row r="319" spans="1:162" ht="18" x14ac:dyDescent="0.2">
      <c r="A319" s="200"/>
      <c r="B319" s="128"/>
      <c r="C319" s="128"/>
      <c r="D319" s="128"/>
      <c r="E319" s="128">
        <v>16</v>
      </c>
      <c r="F319" s="128"/>
      <c r="G319" s="161" t="s">
        <v>202</v>
      </c>
      <c r="H319" s="189"/>
      <c r="I319" s="31"/>
      <c r="J319" s="31">
        <f t="shared" si="392"/>
        <v>0</v>
      </c>
      <c r="K319" s="192"/>
      <c r="L319" s="342"/>
      <c r="M319" s="367"/>
      <c r="N319" s="31"/>
      <c r="O319" s="366">
        <f t="shared" si="393"/>
        <v>0</v>
      </c>
      <c r="P319" s="257">
        <f t="shared" si="363"/>
        <v>0</v>
      </c>
      <c r="Q319" s="238" t="e">
        <f t="shared" si="364"/>
        <v>#DIV/0!</v>
      </c>
      <c r="R319" s="114"/>
      <c r="S319" s="85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</row>
    <row r="320" spans="1:162" ht="33" x14ac:dyDescent="0.2">
      <c r="A320" s="199"/>
      <c r="B320" s="42"/>
      <c r="C320" s="42"/>
      <c r="D320" s="42"/>
      <c r="E320" s="42"/>
      <c r="F320" s="42"/>
      <c r="G320" s="160" t="s">
        <v>178</v>
      </c>
      <c r="H320" s="184">
        <f t="shared" ref="H320:J320" si="394">+H321</f>
        <v>0</v>
      </c>
      <c r="I320" s="33">
        <f t="shared" si="394"/>
        <v>0</v>
      </c>
      <c r="J320" s="33">
        <f t="shared" si="394"/>
        <v>0</v>
      </c>
      <c r="K320" s="192"/>
      <c r="L320" s="73">
        <f t="shared" ref="L320:O320" si="395">+L321</f>
        <v>0</v>
      </c>
      <c r="M320" s="48">
        <f t="shared" si="395"/>
        <v>0</v>
      </c>
      <c r="N320" s="33">
        <f t="shared" si="395"/>
        <v>0</v>
      </c>
      <c r="O320" s="375">
        <f t="shared" si="395"/>
        <v>0</v>
      </c>
      <c r="P320" s="257">
        <f t="shared" si="363"/>
        <v>0</v>
      </c>
      <c r="Q320" s="238" t="e">
        <f t="shared" si="364"/>
        <v>#DIV/0!</v>
      </c>
      <c r="R320" s="114"/>
      <c r="S320" s="85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</row>
    <row r="321" spans="1:162" ht="33" x14ac:dyDescent="0.2">
      <c r="A321" s="200"/>
      <c r="B321" s="128"/>
      <c r="C321" s="128"/>
      <c r="D321" s="128"/>
      <c r="E321" s="128"/>
      <c r="F321" s="128"/>
      <c r="G321" s="161" t="s">
        <v>179</v>
      </c>
      <c r="H321" s="189"/>
      <c r="I321" s="31"/>
      <c r="J321" s="31">
        <f t="shared" ref="J321:J322" si="396">H321-I321</f>
        <v>0</v>
      </c>
      <c r="K321" s="192"/>
      <c r="L321" s="342"/>
      <c r="M321" s="367"/>
      <c r="N321" s="31"/>
      <c r="O321" s="366">
        <f t="shared" ref="O321:O322" si="397">+M321+N321</f>
        <v>0</v>
      </c>
      <c r="P321" s="257">
        <f t="shared" si="363"/>
        <v>0</v>
      </c>
      <c r="Q321" s="238" t="e">
        <f t="shared" si="364"/>
        <v>#DIV/0!</v>
      </c>
      <c r="R321" s="114"/>
      <c r="S321" s="85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</row>
    <row r="322" spans="1:162" ht="49.5" x14ac:dyDescent="0.2">
      <c r="A322" s="200"/>
      <c r="B322" s="128"/>
      <c r="C322" s="128"/>
      <c r="D322" s="128"/>
      <c r="E322" s="128">
        <v>25</v>
      </c>
      <c r="F322" s="128"/>
      <c r="G322" s="158" t="s">
        <v>203</v>
      </c>
      <c r="H322" s="189"/>
      <c r="I322" s="31"/>
      <c r="J322" s="31">
        <f t="shared" si="396"/>
        <v>0</v>
      </c>
      <c r="K322" s="192"/>
      <c r="L322" s="342"/>
      <c r="M322" s="367"/>
      <c r="N322" s="31"/>
      <c r="O322" s="366">
        <f t="shared" si="397"/>
        <v>0</v>
      </c>
      <c r="P322" s="257">
        <f t="shared" si="363"/>
        <v>0</v>
      </c>
      <c r="Q322" s="238" t="e">
        <f t="shared" si="364"/>
        <v>#DIV/0!</v>
      </c>
      <c r="R322" s="114"/>
      <c r="S322" s="85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</row>
    <row r="323" spans="1:162" s="1" customFormat="1" ht="18" x14ac:dyDescent="0.25">
      <c r="A323" s="199"/>
      <c r="B323" s="42"/>
      <c r="C323" s="42"/>
      <c r="D323" s="42"/>
      <c r="E323" s="42" t="s">
        <v>91</v>
      </c>
      <c r="F323" s="42"/>
      <c r="G323" s="168" t="s">
        <v>340</v>
      </c>
      <c r="H323" s="184">
        <f t="shared" ref="H323:J323" si="398">+H324+H325+H326+H327+H328+H329</f>
        <v>137000</v>
      </c>
      <c r="I323" s="33">
        <f t="shared" si="398"/>
        <v>33322</v>
      </c>
      <c r="J323" s="33">
        <f t="shared" si="398"/>
        <v>103678</v>
      </c>
      <c r="K323" s="192">
        <f t="shared" si="389"/>
        <v>24.32</v>
      </c>
      <c r="L323" s="73">
        <f t="shared" ref="L323" si="399">+L324+L325+L326+L327+L328+L329</f>
        <v>23900</v>
      </c>
      <c r="M323" s="48">
        <f t="shared" ref="M323:O323" si="400">+M324+M325+M326+M327+M328+M329</f>
        <v>8438</v>
      </c>
      <c r="N323" s="33">
        <f t="shared" si="400"/>
        <v>13790</v>
      </c>
      <c r="O323" s="375">
        <f t="shared" si="400"/>
        <v>22228</v>
      </c>
      <c r="P323" s="256">
        <f t="shared" si="363"/>
        <v>1672</v>
      </c>
      <c r="Q323" s="237">
        <f t="shared" si="364"/>
        <v>93</v>
      </c>
      <c r="R323" s="115"/>
      <c r="S323" s="86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  <c r="EP323" s="11"/>
      <c r="EQ323" s="11"/>
      <c r="ER323" s="11"/>
      <c r="ES323" s="11"/>
      <c r="ET323" s="11"/>
      <c r="EU323" s="11"/>
      <c r="EV323" s="11"/>
      <c r="EW323" s="11"/>
      <c r="EX323" s="11"/>
      <c r="EY323" s="11"/>
      <c r="EZ323" s="11"/>
      <c r="FA323" s="11"/>
      <c r="FB323" s="11"/>
      <c r="FC323" s="11"/>
      <c r="FD323" s="11"/>
      <c r="FE323" s="11"/>
      <c r="FF323" s="11"/>
    </row>
    <row r="324" spans="1:162" ht="18" x14ac:dyDescent="0.2">
      <c r="A324" s="200"/>
      <c r="B324" s="128"/>
      <c r="C324" s="128"/>
      <c r="D324" s="128"/>
      <c r="E324" s="128"/>
      <c r="F324" s="128" t="s">
        <v>18</v>
      </c>
      <c r="G324" s="161" t="s">
        <v>143</v>
      </c>
      <c r="H324" s="189"/>
      <c r="I324" s="31"/>
      <c r="J324" s="31">
        <f t="shared" ref="J324:J329" si="401">H324-I324</f>
        <v>0</v>
      </c>
      <c r="K324" s="192"/>
      <c r="L324" s="342"/>
      <c r="M324" s="367"/>
      <c r="N324" s="31"/>
      <c r="O324" s="366">
        <f t="shared" ref="O324:O329" si="402">+M324+N324</f>
        <v>0</v>
      </c>
      <c r="P324" s="257">
        <f t="shared" si="363"/>
        <v>0</v>
      </c>
      <c r="Q324" s="238" t="e">
        <f t="shared" si="364"/>
        <v>#DIV/0!</v>
      </c>
      <c r="R324" s="114"/>
      <c r="S324" s="85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</row>
    <row r="325" spans="1:162" ht="18" x14ac:dyDescent="0.2">
      <c r="A325" s="200"/>
      <c r="B325" s="128"/>
      <c r="C325" s="128"/>
      <c r="D325" s="128"/>
      <c r="E325" s="128"/>
      <c r="F325" s="128"/>
      <c r="G325" s="158" t="s">
        <v>204</v>
      </c>
      <c r="H325" s="189"/>
      <c r="I325" s="31"/>
      <c r="J325" s="31">
        <f t="shared" si="401"/>
        <v>0</v>
      </c>
      <c r="K325" s="192"/>
      <c r="L325" s="342"/>
      <c r="M325" s="367"/>
      <c r="N325" s="31"/>
      <c r="O325" s="366">
        <f t="shared" si="402"/>
        <v>0</v>
      </c>
      <c r="P325" s="257">
        <f t="shared" si="363"/>
        <v>0</v>
      </c>
      <c r="Q325" s="238" t="e">
        <f t="shared" si="364"/>
        <v>#DIV/0!</v>
      </c>
      <c r="R325" s="114"/>
      <c r="S325" s="85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</row>
    <row r="326" spans="1:162" ht="18" x14ac:dyDescent="0.2">
      <c r="A326" s="200"/>
      <c r="B326" s="128"/>
      <c r="C326" s="128"/>
      <c r="D326" s="128"/>
      <c r="E326" s="128"/>
      <c r="F326" s="128" t="s">
        <v>7</v>
      </c>
      <c r="G326" s="161" t="s">
        <v>144</v>
      </c>
      <c r="H326" s="189">
        <v>100000</v>
      </c>
      <c r="I326" s="31">
        <v>25489</v>
      </c>
      <c r="J326" s="31">
        <f t="shared" si="401"/>
        <v>74511</v>
      </c>
      <c r="K326" s="192"/>
      <c r="L326" s="342">
        <v>17400</v>
      </c>
      <c r="M326" s="367">
        <v>8438</v>
      </c>
      <c r="N326" s="31">
        <v>8631</v>
      </c>
      <c r="O326" s="366">
        <f t="shared" si="402"/>
        <v>17069</v>
      </c>
      <c r="P326" s="257">
        <f t="shared" si="363"/>
        <v>331</v>
      </c>
      <c r="Q326" s="238">
        <f t="shared" si="364"/>
        <v>98.1</v>
      </c>
      <c r="R326" s="114"/>
      <c r="S326" s="85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</row>
    <row r="327" spans="1:162" ht="18" x14ac:dyDescent="0.2">
      <c r="A327" s="200"/>
      <c r="B327" s="128"/>
      <c r="C327" s="128"/>
      <c r="D327" s="128"/>
      <c r="E327" s="128"/>
      <c r="F327" s="128" t="s">
        <v>22</v>
      </c>
      <c r="G327" s="161" t="s">
        <v>341</v>
      </c>
      <c r="H327" s="189">
        <v>31000</v>
      </c>
      <c r="I327" s="31">
        <v>7703</v>
      </c>
      <c r="J327" s="31">
        <f t="shared" si="401"/>
        <v>23297</v>
      </c>
      <c r="K327" s="192">
        <f t="shared" si="389"/>
        <v>24.85</v>
      </c>
      <c r="L327" s="342">
        <v>6000</v>
      </c>
      <c r="M327" s="367"/>
      <c r="N327" s="31">
        <v>5028</v>
      </c>
      <c r="O327" s="366">
        <f t="shared" si="402"/>
        <v>5028</v>
      </c>
      <c r="P327" s="257">
        <f t="shared" si="363"/>
        <v>972</v>
      </c>
      <c r="Q327" s="238">
        <f t="shared" si="364"/>
        <v>83.8</v>
      </c>
      <c r="R327" s="114"/>
      <c r="S327" s="85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</row>
    <row r="328" spans="1:162" ht="18" x14ac:dyDescent="0.2">
      <c r="A328" s="200"/>
      <c r="B328" s="128"/>
      <c r="C328" s="128"/>
      <c r="D328" s="128"/>
      <c r="E328" s="128"/>
      <c r="F328" s="128" t="s">
        <v>111</v>
      </c>
      <c r="G328" s="161" t="s">
        <v>205</v>
      </c>
      <c r="H328" s="189"/>
      <c r="I328" s="31"/>
      <c r="J328" s="31">
        <f t="shared" si="401"/>
        <v>0</v>
      </c>
      <c r="K328" s="192"/>
      <c r="L328" s="342"/>
      <c r="M328" s="367"/>
      <c r="N328" s="31"/>
      <c r="O328" s="366"/>
      <c r="P328" s="257"/>
      <c r="Q328" s="238"/>
      <c r="R328" s="114"/>
      <c r="S328" s="85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</row>
    <row r="329" spans="1:162" ht="18" x14ac:dyDescent="0.2">
      <c r="A329" s="200"/>
      <c r="B329" s="128"/>
      <c r="C329" s="128"/>
      <c r="D329" s="128"/>
      <c r="E329" s="128"/>
      <c r="F329" s="128" t="s">
        <v>91</v>
      </c>
      <c r="G329" s="161" t="s">
        <v>315</v>
      </c>
      <c r="H329" s="189">
        <v>6000</v>
      </c>
      <c r="I329" s="31">
        <v>130</v>
      </c>
      <c r="J329" s="31">
        <f t="shared" si="401"/>
        <v>5870</v>
      </c>
      <c r="K329" s="192">
        <f t="shared" si="389"/>
        <v>2.17</v>
      </c>
      <c r="L329" s="342">
        <v>500</v>
      </c>
      <c r="M329" s="367"/>
      <c r="N329" s="31">
        <v>131</v>
      </c>
      <c r="O329" s="366">
        <f t="shared" si="402"/>
        <v>131</v>
      </c>
      <c r="P329" s="257">
        <f t="shared" ref="P329:P361" si="403">L329-O329</f>
        <v>369</v>
      </c>
      <c r="Q329" s="238">
        <f t="shared" ref="Q329:Q358" si="404">ROUND(O329/L329*100,2)</f>
        <v>26.2</v>
      </c>
      <c r="R329" s="114"/>
      <c r="S329" s="85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</row>
    <row r="330" spans="1:162" ht="18" x14ac:dyDescent="0.2">
      <c r="A330" s="199"/>
      <c r="B330" s="42"/>
      <c r="C330" s="42"/>
      <c r="D330" s="42" t="s">
        <v>91</v>
      </c>
      <c r="E330" s="42"/>
      <c r="F330" s="42"/>
      <c r="G330" s="168" t="s">
        <v>74</v>
      </c>
      <c r="H330" s="184">
        <f t="shared" ref="H330:J331" si="405">H331</f>
        <v>0</v>
      </c>
      <c r="I330" s="33">
        <f t="shared" si="405"/>
        <v>0</v>
      </c>
      <c r="J330" s="33">
        <f t="shared" si="405"/>
        <v>0</v>
      </c>
      <c r="K330" s="192"/>
      <c r="L330" s="73">
        <f t="shared" ref="L330:N331" si="406">L331</f>
        <v>0</v>
      </c>
      <c r="M330" s="48">
        <f t="shared" si="406"/>
        <v>0</v>
      </c>
      <c r="N330" s="33">
        <f t="shared" si="406"/>
        <v>0</v>
      </c>
      <c r="O330" s="375">
        <f t="shared" ref="O330:O331" si="407">O331</f>
        <v>0</v>
      </c>
      <c r="P330" s="257">
        <f t="shared" si="403"/>
        <v>0</v>
      </c>
      <c r="Q330" s="238" t="e">
        <f t="shared" si="404"/>
        <v>#DIV/0!</v>
      </c>
      <c r="R330" s="114"/>
      <c r="S330" s="85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</row>
    <row r="331" spans="1:162" ht="18" x14ac:dyDescent="0.2">
      <c r="A331" s="199"/>
      <c r="B331" s="42"/>
      <c r="C331" s="42"/>
      <c r="D331" s="42"/>
      <c r="E331" s="127" t="s">
        <v>12</v>
      </c>
      <c r="F331" s="42"/>
      <c r="G331" s="160" t="s">
        <v>206</v>
      </c>
      <c r="H331" s="184">
        <f t="shared" si="405"/>
        <v>0</v>
      </c>
      <c r="I331" s="33">
        <f t="shared" si="405"/>
        <v>0</v>
      </c>
      <c r="J331" s="33">
        <f t="shared" si="405"/>
        <v>0</v>
      </c>
      <c r="K331" s="192"/>
      <c r="L331" s="73">
        <f t="shared" si="406"/>
        <v>0</v>
      </c>
      <c r="M331" s="48">
        <f t="shared" si="406"/>
        <v>0</v>
      </c>
      <c r="N331" s="33">
        <f t="shared" si="406"/>
        <v>0</v>
      </c>
      <c r="O331" s="375">
        <f t="shared" si="407"/>
        <v>0</v>
      </c>
      <c r="P331" s="257">
        <f t="shared" si="403"/>
        <v>0</v>
      </c>
      <c r="Q331" s="238" t="e">
        <f t="shared" si="404"/>
        <v>#DIV/0!</v>
      </c>
      <c r="R331" s="114"/>
      <c r="S331" s="85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</row>
    <row r="332" spans="1:162" ht="18" x14ac:dyDescent="0.2">
      <c r="A332" s="200"/>
      <c r="B332" s="128"/>
      <c r="C332" s="128"/>
      <c r="D332" s="128"/>
      <c r="E332" s="128"/>
      <c r="F332" s="128" t="s">
        <v>18</v>
      </c>
      <c r="G332" s="161" t="s">
        <v>207</v>
      </c>
      <c r="H332" s="189"/>
      <c r="I332" s="31"/>
      <c r="J332" s="31">
        <f t="shared" ref="J332" si="408">H332-I332</f>
        <v>0</v>
      </c>
      <c r="K332" s="192"/>
      <c r="L332" s="342"/>
      <c r="M332" s="367"/>
      <c r="N332" s="31"/>
      <c r="O332" s="366">
        <f t="shared" ref="O332" si="409">+M332+N332</f>
        <v>0</v>
      </c>
      <c r="P332" s="257">
        <f t="shared" si="403"/>
        <v>0</v>
      </c>
      <c r="Q332" s="238" t="e">
        <f t="shared" si="404"/>
        <v>#DIV/0!</v>
      </c>
      <c r="R332" s="114"/>
      <c r="S332" s="85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</row>
    <row r="333" spans="1:162" s="1" customFormat="1" ht="33" x14ac:dyDescent="0.25">
      <c r="A333" s="199"/>
      <c r="B333" s="42"/>
      <c r="C333" s="42"/>
      <c r="D333" s="42">
        <v>51</v>
      </c>
      <c r="E333" s="42"/>
      <c r="F333" s="42"/>
      <c r="G333" s="168" t="s">
        <v>342</v>
      </c>
      <c r="H333" s="184">
        <f t="shared" ref="H333:J333" si="410">H334</f>
        <v>2071000</v>
      </c>
      <c r="I333" s="33">
        <f t="shared" si="410"/>
        <v>2071000</v>
      </c>
      <c r="J333" s="33">
        <f t="shared" si="410"/>
        <v>0</v>
      </c>
      <c r="K333" s="192">
        <f t="shared" si="389"/>
        <v>100</v>
      </c>
      <c r="L333" s="73">
        <f t="shared" ref="L333:O333" si="411">L334</f>
        <v>384860</v>
      </c>
      <c r="M333" s="48">
        <f t="shared" si="411"/>
        <v>149260</v>
      </c>
      <c r="N333" s="33">
        <f t="shared" si="411"/>
        <v>219452</v>
      </c>
      <c r="O333" s="375">
        <f t="shared" si="411"/>
        <v>368712</v>
      </c>
      <c r="P333" s="256">
        <f t="shared" si="403"/>
        <v>16148</v>
      </c>
      <c r="Q333" s="237">
        <f t="shared" si="404"/>
        <v>95.8</v>
      </c>
      <c r="R333" s="115"/>
      <c r="S333" s="86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  <c r="EP333" s="11"/>
      <c r="EQ333" s="11"/>
      <c r="ER333" s="11"/>
      <c r="ES333" s="11"/>
      <c r="ET333" s="11"/>
      <c r="EU333" s="11"/>
      <c r="EV333" s="11"/>
      <c r="EW333" s="11"/>
      <c r="EX333" s="11"/>
      <c r="EY333" s="11"/>
      <c r="EZ333" s="11"/>
      <c r="FA333" s="11"/>
      <c r="FB333" s="11"/>
      <c r="FC333" s="11"/>
      <c r="FD333" s="11"/>
      <c r="FE333" s="11"/>
      <c r="FF333" s="11"/>
    </row>
    <row r="334" spans="1:162" s="1" customFormat="1" ht="18" x14ac:dyDescent="0.25">
      <c r="A334" s="199"/>
      <c r="B334" s="42"/>
      <c r="C334" s="42"/>
      <c r="D334" s="42"/>
      <c r="E334" s="42" t="s">
        <v>20</v>
      </c>
      <c r="F334" s="42"/>
      <c r="G334" s="160" t="s">
        <v>343</v>
      </c>
      <c r="H334" s="184">
        <f t="shared" ref="H334:J334" si="412">H335+H336+H337</f>
        <v>2071000</v>
      </c>
      <c r="I334" s="33">
        <f t="shared" si="412"/>
        <v>2071000</v>
      </c>
      <c r="J334" s="33">
        <f t="shared" si="412"/>
        <v>0</v>
      </c>
      <c r="K334" s="192">
        <f t="shared" si="389"/>
        <v>100</v>
      </c>
      <c r="L334" s="73">
        <f t="shared" ref="L334" si="413">L335+L336+L337</f>
        <v>384860</v>
      </c>
      <c r="M334" s="48">
        <f t="shared" ref="M334:O334" si="414">M335+M336+M337</f>
        <v>149260</v>
      </c>
      <c r="N334" s="33">
        <f t="shared" si="414"/>
        <v>219452</v>
      </c>
      <c r="O334" s="375">
        <f t="shared" si="414"/>
        <v>368712</v>
      </c>
      <c r="P334" s="256">
        <f t="shared" si="403"/>
        <v>16148</v>
      </c>
      <c r="Q334" s="237">
        <f t="shared" si="404"/>
        <v>95.8</v>
      </c>
      <c r="R334" s="115"/>
      <c r="S334" s="86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  <c r="EP334" s="11"/>
      <c r="EQ334" s="11"/>
      <c r="ER334" s="11"/>
      <c r="ES334" s="11"/>
      <c r="ET334" s="11"/>
      <c r="EU334" s="11"/>
      <c r="EV334" s="11"/>
      <c r="EW334" s="11"/>
      <c r="EX334" s="11"/>
      <c r="EY334" s="11"/>
      <c r="EZ334" s="11"/>
      <c r="FA334" s="11"/>
      <c r="FB334" s="11"/>
      <c r="FC334" s="11"/>
      <c r="FD334" s="11"/>
      <c r="FE334" s="11"/>
      <c r="FF334" s="11"/>
    </row>
    <row r="335" spans="1:162" ht="33" x14ac:dyDescent="0.2">
      <c r="A335" s="200"/>
      <c r="B335" s="128"/>
      <c r="C335" s="128"/>
      <c r="D335" s="128"/>
      <c r="E335" s="128"/>
      <c r="F335" s="128">
        <v>17</v>
      </c>
      <c r="G335" s="161" t="s">
        <v>344</v>
      </c>
      <c r="H335" s="189">
        <v>2071000</v>
      </c>
      <c r="I335" s="31">
        <v>2071000</v>
      </c>
      <c r="J335" s="31">
        <f t="shared" ref="J335:J337" si="415">H335-I335</f>
        <v>0</v>
      </c>
      <c r="K335" s="192">
        <f t="shared" si="389"/>
        <v>100</v>
      </c>
      <c r="L335" s="342">
        <v>384860</v>
      </c>
      <c r="M335" s="367">
        <v>149260</v>
      </c>
      <c r="N335" s="31">
        <v>219452</v>
      </c>
      <c r="O335" s="366">
        <f t="shared" ref="O335:O337" si="416">+M335+N335</f>
        <v>368712</v>
      </c>
      <c r="P335" s="257">
        <f t="shared" si="403"/>
        <v>16148</v>
      </c>
      <c r="Q335" s="238">
        <f t="shared" si="404"/>
        <v>95.8</v>
      </c>
      <c r="R335" s="114"/>
      <c r="S335" s="85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</row>
    <row r="336" spans="1:162" ht="49.5" x14ac:dyDescent="0.2">
      <c r="A336" s="200"/>
      <c r="B336" s="128"/>
      <c r="C336" s="128"/>
      <c r="D336" s="128"/>
      <c r="E336" s="128"/>
      <c r="F336" s="128">
        <v>19</v>
      </c>
      <c r="G336" s="161" t="s">
        <v>345</v>
      </c>
      <c r="H336" s="189"/>
      <c r="I336" s="31"/>
      <c r="J336" s="31">
        <f t="shared" si="415"/>
        <v>0</v>
      </c>
      <c r="K336" s="192" t="e">
        <f t="shared" si="389"/>
        <v>#DIV/0!</v>
      </c>
      <c r="L336" s="342"/>
      <c r="M336" s="367"/>
      <c r="N336" s="31"/>
      <c r="O336" s="366">
        <f t="shared" si="416"/>
        <v>0</v>
      </c>
      <c r="P336" s="257">
        <f t="shared" si="403"/>
        <v>0</v>
      </c>
      <c r="Q336" s="238" t="e">
        <f t="shared" si="404"/>
        <v>#DIV/0!</v>
      </c>
      <c r="R336" s="114"/>
      <c r="S336" s="85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</row>
    <row r="337" spans="1:162" ht="66" x14ac:dyDescent="0.2">
      <c r="A337" s="200"/>
      <c r="B337" s="128"/>
      <c r="C337" s="128"/>
      <c r="D337" s="128"/>
      <c r="E337" s="128"/>
      <c r="F337" s="128" t="s">
        <v>90</v>
      </c>
      <c r="G337" s="161" t="s">
        <v>346</v>
      </c>
      <c r="H337" s="189"/>
      <c r="I337" s="31"/>
      <c r="J337" s="31">
        <f t="shared" si="415"/>
        <v>0</v>
      </c>
      <c r="K337" s="192" t="e">
        <f t="shared" si="389"/>
        <v>#DIV/0!</v>
      </c>
      <c r="L337" s="342"/>
      <c r="M337" s="367"/>
      <c r="N337" s="31"/>
      <c r="O337" s="366">
        <f t="shared" si="416"/>
        <v>0</v>
      </c>
      <c r="P337" s="257">
        <f t="shared" si="403"/>
        <v>0</v>
      </c>
      <c r="Q337" s="238" t="e">
        <f t="shared" si="404"/>
        <v>#DIV/0!</v>
      </c>
      <c r="R337" s="114"/>
      <c r="S337" s="85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</row>
    <row r="338" spans="1:162" s="1" customFormat="1" ht="18" x14ac:dyDescent="0.25">
      <c r="A338" s="199"/>
      <c r="B338" s="42"/>
      <c r="C338" s="42"/>
      <c r="D338" s="42">
        <v>57</v>
      </c>
      <c r="E338" s="42"/>
      <c r="F338" s="42"/>
      <c r="G338" s="168" t="s">
        <v>316</v>
      </c>
      <c r="H338" s="184">
        <f t="shared" ref="H338:J338" si="417">H339+H357</f>
        <v>7632000</v>
      </c>
      <c r="I338" s="33">
        <f t="shared" si="417"/>
        <v>7544088</v>
      </c>
      <c r="J338" s="33">
        <f t="shared" si="417"/>
        <v>87912</v>
      </c>
      <c r="K338" s="192">
        <f t="shared" si="389"/>
        <v>98.85</v>
      </c>
      <c r="L338" s="73">
        <f t="shared" ref="L338" si="418">L339+L357</f>
        <v>1497400</v>
      </c>
      <c r="M338" s="48">
        <f t="shared" ref="M338:O338" si="419">M339+M357</f>
        <v>714328</v>
      </c>
      <c r="N338" s="33">
        <f t="shared" si="419"/>
        <v>780372</v>
      </c>
      <c r="O338" s="375">
        <f t="shared" si="419"/>
        <v>1494700</v>
      </c>
      <c r="P338" s="256">
        <f t="shared" si="403"/>
        <v>2700</v>
      </c>
      <c r="Q338" s="237">
        <f t="shared" si="404"/>
        <v>99.82</v>
      </c>
      <c r="R338" s="115"/>
      <c r="S338" s="86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  <c r="EP338" s="11"/>
      <c r="EQ338" s="11"/>
      <c r="ER338" s="11"/>
      <c r="ES338" s="11"/>
      <c r="ET338" s="11"/>
      <c r="EU338" s="11"/>
      <c r="EV338" s="11"/>
      <c r="EW338" s="11"/>
      <c r="EX338" s="11"/>
      <c r="EY338" s="11"/>
      <c r="EZ338" s="11"/>
      <c r="FA338" s="11"/>
      <c r="FB338" s="11"/>
      <c r="FC338" s="11"/>
      <c r="FD338" s="11"/>
      <c r="FE338" s="11"/>
      <c r="FF338" s="11"/>
    </row>
    <row r="339" spans="1:162" s="1" customFormat="1" ht="18" x14ac:dyDescent="0.25">
      <c r="A339" s="199"/>
      <c r="B339" s="42"/>
      <c r="C339" s="42"/>
      <c r="D339" s="42"/>
      <c r="E339" s="42" t="s">
        <v>20</v>
      </c>
      <c r="F339" s="42"/>
      <c r="G339" s="160" t="s">
        <v>347</v>
      </c>
      <c r="H339" s="33">
        <f t="shared" ref="H339:J339" si="420">+H340+H350+H352</f>
        <v>7452000</v>
      </c>
      <c r="I339" s="33">
        <f t="shared" si="420"/>
        <v>7452000</v>
      </c>
      <c r="J339" s="33">
        <f t="shared" si="420"/>
        <v>0</v>
      </c>
      <c r="K339" s="192">
        <f t="shared" si="389"/>
        <v>100</v>
      </c>
      <c r="L339" s="73">
        <f>+L340+L350+L352</f>
        <v>1477400</v>
      </c>
      <c r="M339" s="48">
        <f>+M340+M350+M352+M351</f>
        <v>705257</v>
      </c>
      <c r="N339" s="33">
        <f t="shared" ref="N339:O339" si="421">+N340+N350+N352+N351</f>
        <v>771572</v>
      </c>
      <c r="O339" s="375">
        <f t="shared" si="421"/>
        <v>1476829</v>
      </c>
      <c r="P339" s="256">
        <f t="shared" si="403"/>
        <v>571</v>
      </c>
      <c r="Q339" s="237">
        <f t="shared" si="404"/>
        <v>99.96</v>
      </c>
      <c r="R339" s="115"/>
      <c r="S339" s="86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  <c r="EP339" s="11"/>
      <c r="EQ339" s="11"/>
      <c r="ER339" s="11"/>
      <c r="ES339" s="11"/>
      <c r="ET339" s="11"/>
      <c r="EU339" s="11"/>
      <c r="EV339" s="11"/>
      <c r="EW339" s="11"/>
      <c r="EX339" s="11"/>
      <c r="EY339" s="11"/>
      <c r="EZ339" s="11"/>
      <c r="FA339" s="11"/>
      <c r="FB339" s="11"/>
      <c r="FC339" s="11"/>
      <c r="FD339" s="11"/>
      <c r="FE339" s="11"/>
      <c r="FF339" s="11"/>
    </row>
    <row r="340" spans="1:162" ht="18" x14ac:dyDescent="0.2">
      <c r="A340" s="200"/>
      <c r="B340" s="128"/>
      <c r="C340" s="128"/>
      <c r="D340" s="128"/>
      <c r="E340" s="128"/>
      <c r="F340" s="128"/>
      <c r="G340" s="161" t="s">
        <v>348</v>
      </c>
      <c r="H340" s="197">
        <f>H341</f>
        <v>7452000</v>
      </c>
      <c r="I340" s="197">
        <f t="shared" ref="I340:J340" si="422">I341</f>
        <v>7452000</v>
      </c>
      <c r="J340" s="197">
        <f t="shared" si="422"/>
        <v>0</v>
      </c>
      <c r="K340" s="192">
        <f t="shared" si="389"/>
        <v>100</v>
      </c>
      <c r="L340" s="197">
        <f>L341</f>
        <v>1477400</v>
      </c>
      <c r="M340" s="386">
        <v>615532</v>
      </c>
      <c r="N340" s="386">
        <f>N341</f>
        <v>695452</v>
      </c>
      <c r="O340" s="386">
        <f>+M340+N340</f>
        <v>1310984</v>
      </c>
      <c r="P340" s="257">
        <f t="shared" si="403"/>
        <v>166416</v>
      </c>
      <c r="Q340" s="238">
        <f t="shared" si="404"/>
        <v>88.74</v>
      </c>
      <c r="R340" s="114"/>
      <c r="S340" s="85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</row>
    <row r="341" spans="1:162" ht="18" x14ac:dyDescent="0.2">
      <c r="A341" s="200"/>
      <c r="B341" s="128"/>
      <c r="C341" s="128"/>
      <c r="D341" s="128"/>
      <c r="E341" s="128"/>
      <c r="F341" s="128"/>
      <c r="G341" s="161" t="s">
        <v>376</v>
      </c>
      <c r="H341" s="189">
        <v>7452000</v>
      </c>
      <c r="I341" s="31">
        <v>7452000</v>
      </c>
      <c r="J341" s="31">
        <f t="shared" ref="J341:J351" si="423">H341-I341</f>
        <v>0</v>
      </c>
      <c r="K341" s="192">
        <f t="shared" si="389"/>
        <v>100</v>
      </c>
      <c r="L341" s="342">
        <v>1477400</v>
      </c>
      <c r="M341" s="367">
        <v>615532</v>
      </c>
      <c r="N341" s="31">
        <v>695452</v>
      </c>
      <c r="O341" s="366">
        <f t="shared" ref="O341:O351" si="424">+M341+N341</f>
        <v>1310984</v>
      </c>
      <c r="P341" s="257"/>
      <c r="Q341" s="238"/>
      <c r="R341" s="114"/>
      <c r="S341" s="85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</row>
    <row r="342" spans="1:162" ht="18" x14ac:dyDescent="0.2">
      <c r="A342" s="200"/>
      <c r="B342" s="128"/>
      <c r="C342" s="128"/>
      <c r="D342" s="128"/>
      <c r="E342" s="128"/>
      <c r="F342" s="128"/>
      <c r="G342" s="161" t="s">
        <v>208</v>
      </c>
      <c r="H342" s="189"/>
      <c r="I342" s="31"/>
      <c r="J342" s="31">
        <f t="shared" si="423"/>
        <v>0</v>
      </c>
      <c r="K342" s="192"/>
      <c r="L342" s="342"/>
      <c r="M342" s="367"/>
      <c r="N342" s="31"/>
      <c r="O342" s="366">
        <f t="shared" si="424"/>
        <v>0</v>
      </c>
      <c r="P342" s="257"/>
      <c r="Q342" s="238"/>
      <c r="R342" s="114"/>
      <c r="S342" s="85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</row>
    <row r="343" spans="1:162" ht="18" x14ac:dyDescent="0.2">
      <c r="A343" s="200"/>
      <c r="B343" s="128"/>
      <c r="C343" s="128"/>
      <c r="D343" s="128"/>
      <c r="E343" s="128"/>
      <c r="F343" s="128"/>
      <c r="G343" s="161" t="s">
        <v>209</v>
      </c>
      <c r="H343" s="189"/>
      <c r="I343" s="31"/>
      <c r="J343" s="31">
        <f t="shared" si="423"/>
        <v>0</v>
      </c>
      <c r="K343" s="192"/>
      <c r="L343" s="342"/>
      <c r="M343" s="367"/>
      <c r="N343" s="31"/>
      <c r="O343" s="366">
        <f t="shared" si="424"/>
        <v>0</v>
      </c>
      <c r="P343" s="257"/>
      <c r="Q343" s="238"/>
      <c r="R343" s="114"/>
      <c r="S343" s="85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</row>
    <row r="344" spans="1:162" ht="18" x14ac:dyDescent="0.2">
      <c r="A344" s="200"/>
      <c r="B344" s="128"/>
      <c r="C344" s="128"/>
      <c r="D344" s="128"/>
      <c r="E344" s="128"/>
      <c r="F344" s="128"/>
      <c r="G344" s="161" t="s">
        <v>210</v>
      </c>
      <c r="H344" s="189"/>
      <c r="I344" s="31"/>
      <c r="J344" s="31">
        <f t="shared" si="423"/>
        <v>0</v>
      </c>
      <c r="K344" s="192"/>
      <c r="L344" s="342"/>
      <c r="M344" s="367"/>
      <c r="N344" s="31"/>
      <c r="O344" s="366">
        <f t="shared" si="424"/>
        <v>0</v>
      </c>
      <c r="P344" s="257"/>
      <c r="Q344" s="238"/>
      <c r="R344" s="114"/>
      <c r="S344" s="85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</row>
    <row r="345" spans="1:162" ht="18" x14ac:dyDescent="0.2">
      <c r="A345" s="200"/>
      <c r="B345" s="128"/>
      <c r="C345" s="128"/>
      <c r="D345" s="128"/>
      <c r="E345" s="128"/>
      <c r="F345" s="128"/>
      <c r="G345" s="161" t="s">
        <v>211</v>
      </c>
      <c r="H345" s="189"/>
      <c r="I345" s="31"/>
      <c r="J345" s="31">
        <f t="shared" si="423"/>
        <v>0</v>
      </c>
      <c r="K345" s="192"/>
      <c r="L345" s="342"/>
      <c r="M345" s="367"/>
      <c r="N345" s="31"/>
      <c r="O345" s="366">
        <f t="shared" si="424"/>
        <v>0</v>
      </c>
      <c r="P345" s="257"/>
      <c r="Q345" s="238"/>
      <c r="R345" s="114"/>
      <c r="S345" s="85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</row>
    <row r="346" spans="1:162" ht="18" x14ac:dyDescent="0.2">
      <c r="A346" s="200"/>
      <c r="B346" s="128"/>
      <c r="C346" s="128"/>
      <c r="D346" s="128"/>
      <c r="E346" s="128"/>
      <c r="F346" s="128"/>
      <c r="G346" s="161" t="s">
        <v>212</v>
      </c>
      <c r="H346" s="189"/>
      <c r="I346" s="31"/>
      <c r="J346" s="31">
        <f t="shared" si="423"/>
        <v>0</v>
      </c>
      <c r="K346" s="192"/>
      <c r="L346" s="342"/>
      <c r="M346" s="367"/>
      <c r="N346" s="31"/>
      <c r="O346" s="366">
        <f t="shared" si="424"/>
        <v>0</v>
      </c>
      <c r="P346" s="257"/>
      <c r="Q346" s="238"/>
      <c r="R346" s="114"/>
      <c r="S346" s="85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</row>
    <row r="347" spans="1:162" ht="18" x14ac:dyDescent="0.2">
      <c r="A347" s="200"/>
      <c r="B347" s="128"/>
      <c r="C347" s="128"/>
      <c r="D347" s="128"/>
      <c r="E347" s="128"/>
      <c r="F347" s="128"/>
      <c r="G347" s="161" t="s">
        <v>213</v>
      </c>
      <c r="H347" s="189"/>
      <c r="I347" s="31"/>
      <c r="J347" s="31">
        <f t="shared" si="423"/>
        <v>0</v>
      </c>
      <c r="K347" s="192"/>
      <c r="L347" s="342"/>
      <c r="M347" s="367"/>
      <c r="N347" s="31"/>
      <c r="O347" s="366">
        <f t="shared" si="424"/>
        <v>0</v>
      </c>
      <c r="P347" s="257"/>
      <c r="Q347" s="238"/>
      <c r="R347" s="114"/>
      <c r="S347" s="85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</row>
    <row r="348" spans="1:162" ht="18" x14ac:dyDescent="0.2">
      <c r="A348" s="200"/>
      <c r="B348" s="128"/>
      <c r="C348" s="128"/>
      <c r="D348" s="128"/>
      <c r="E348" s="128"/>
      <c r="F348" s="128"/>
      <c r="G348" s="173" t="s">
        <v>214</v>
      </c>
      <c r="H348" s="189"/>
      <c r="I348" s="31"/>
      <c r="J348" s="31">
        <f t="shared" si="423"/>
        <v>0</v>
      </c>
      <c r="K348" s="192"/>
      <c r="L348" s="342"/>
      <c r="M348" s="367"/>
      <c r="N348" s="31"/>
      <c r="O348" s="366">
        <f t="shared" si="424"/>
        <v>0</v>
      </c>
      <c r="P348" s="257"/>
      <c r="Q348" s="238"/>
      <c r="R348" s="114"/>
      <c r="S348" s="85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</row>
    <row r="349" spans="1:162" ht="18" x14ac:dyDescent="0.2">
      <c r="A349" s="200"/>
      <c r="B349" s="128"/>
      <c r="C349" s="128"/>
      <c r="D349" s="128"/>
      <c r="E349" s="128"/>
      <c r="F349" s="128"/>
      <c r="G349" s="173" t="s">
        <v>215</v>
      </c>
      <c r="H349" s="189"/>
      <c r="I349" s="31"/>
      <c r="J349" s="31">
        <f t="shared" si="423"/>
        <v>0</v>
      </c>
      <c r="K349" s="192"/>
      <c r="L349" s="342"/>
      <c r="M349" s="367"/>
      <c r="N349" s="31"/>
      <c r="O349" s="366">
        <f t="shared" si="424"/>
        <v>0</v>
      </c>
      <c r="P349" s="257"/>
      <c r="Q349" s="238"/>
      <c r="R349" s="114"/>
      <c r="S349" s="85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</row>
    <row r="350" spans="1:162" ht="18" x14ac:dyDescent="0.2">
      <c r="A350" s="200"/>
      <c r="B350" s="128"/>
      <c r="C350" s="128"/>
      <c r="D350" s="128"/>
      <c r="E350" s="128"/>
      <c r="F350" s="128"/>
      <c r="G350" s="161" t="s">
        <v>349</v>
      </c>
      <c r="H350" s="189"/>
      <c r="I350" s="31"/>
      <c r="J350" s="31">
        <f t="shared" si="423"/>
        <v>0</v>
      </c>
      <c r="K350" s="192"/>
      <c r="L350" s="342"/>
      <c r="M350" s="367">
        <v>73936</v>
      </c>
      <c r="N350" s="31">
        <v>63056</v>
      </c>
      <c r="O350" s="366">
        <f t="shared" si="424"/>
        <v>136992</v>
      </c>
      <c r="P350" s="257"/>
      <c r="Q350" s="238"/>
      <c r="R350" s="114"/>
      <c r="S350" s="85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</row>
    <row r="351" spans="1:162" s="107" customFormat="1" ht="18" x14ac:dyDescent="0.2">
      <c r="A351" s="204"/>
      <c r="B351" s="132"/>
      <c r="C351" s="132"/>
      <c r="D351" s="132"/>
      <c r="E351" s="132"/>
      <c r="F351" s="132"/>
      <c r="G351" s="169" t="s">
        <v>375</v>
      </c>
      <c r="H351" s="190"/>
      <c r="I351" s="103"/>
      <c r="J351" s="103">
        <f t="shared" si="423"/>
        <v>0</v>
      </c>
      <c r="K351" s="270"/>
      <c r="L351" s="349"/>
      <c r="M351" s="379">
        <v>15789</v>
      </c>
      <c r="N351" s="103">
        <v>13064</v>
      </c>
      <c r="O351" s="380">
        <f t="shared" si="424"/>
        <v>28853</v>
      </c>
      <c r="P351" s="267"/>
      <c r="Q351" s="243"/>
      <c r="R351" s="152"/>
      <c r="S351" s="153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  <c r="AR351" s="104"/>
      <c r="AS351" s="104"/>
      <c r="AT351" s="104"/>
      <c r="AU351" s="104"/>
      <c r="AV351" s="104"/>
      <c r="AW351" s="104"/>
      <c r="AX351" s="104"/>
      <c r="AY351" s="104"/>
      <c r="AZ351" s="104"/>
      <c r="BA351" s="105"/>
      <c r="BB351" s="105"/>
      <c r="BC351" s="105"/>
      <c r="BD351" s="105"/>
      <c r="BE351" s="105"/>
      <c r="BF351" s="105"/>
      <c r="BG351" s="105"/>
      <c r="BH351" s="105"/>
      <c r="BI351" s="105"/>
      <c r="BJ351" s="105"/>
      <c r="BK351" s="105"/>
      <c r="BL351" s="105"/>
      <c r="BM351" s="105"/>
      <c r="BN351" s="105"/>
      <c r="BO351" s="105"/>
      <c r="BP351" s="105"/>
      <c r="BQ351" s="105"/>
      <c r="BR351" s="105"/>
      <c r="BS351" s="105"/>
      <c r="BT351" s="105"/>
      <c r="BU351" s="105"/>
      <c r="BV351" s="105"/>
      <c r="BW351" s="105"/>
      <c r="BX351" s="105"/>
      <c r="BY351" s="105"/>
      <c r="BZ351" s="105"/>
      <c r="CA351" s="105"/>
      <c r="CB351" s="105"/>
      <c r="CC351" s="105"/>
      <c r="CD351" s="105"/>
      <c r="CE351" s="105"/>
      <c r="CF351" s="105"/>
      <c r="CG351" s="105"/>
      <c r="CH351" s="105"/>
      <c r="CI351" s="105"/>
      <c r="CJ351" s="105"/>
      <c r="CK351" s="105"/>
      <c r="CL351" s="105"/>
      <c r="CM351" s="105"/>
      <c r="CN351" s="105"/>
      <c r="CO351" s="105"/>
      <c r="CP351" s="105"/>
      <c r="CQ351" s="105"/>
      <c r="CR351" s="105"/>
      <c r="CS351" s="105"/>
      <c r="CT351" s="105"/>
      <c r="CU351" s="105"/>
      <c r="CV351" s="105"/>
      <c r="CW351" s="105"/>
      <c r="CX351" s="105"/>
      <c r="CY351" s="105"/>
      <c r="CZ351" s="105"/>
      <c r="DA351" s="105"/>
      <c r="DB351" s="105"/>
      <c r="DC351" s="105"/>
      <c r="DD351" s="105"/>
      <c r="DE351" s="105"/>
      <c r="DF351" s="105"/>
      <c r="DG351" s="105"/>
      <c r="DH351" s="105"/>
      <c r="DI351" s="105"/>
      <c r="DJ351" s="105"/>
      <c r="DK351" s="106"/>
      <c r="DL351" s="106"/>
      <c r="DM351" s="106"/>
      <c r="DN351" s="106"/>
      <c r="DO351" s="106"/>
      <c r="DP351" s="106"/>
      <c r="DQ351" s="106"/>
      <c r="DR351" s="106"/>
      <c r="DS351" s="106"/>
      <c r="DT351" s="106"/>
      <c r="DU351" s="106"/>
      <c r="DV351" s="106"/>
      <c r="DW351" s="106"/>
      <c r="DX351" s="106"/>
      <c r="DY351" s="106"/>
      <c r="DZ351" s="106"/>
      <c r="EA351" s="106"/>
      <c r="EB351" s="106"/>
      <c r="EC351" s="106"/>
      <c r="ED351" s="106"/>
      <c r="EE351" s="106"/>
      <c r="EF351" s="106"/>
      <c r="EG351" s="106"/>
      <c r="EH351" s="106"/>
      <c r="EI351" s="106"/>
      <c r="EJ351" s="106"/>
      <c r="EK351" s="106"/>
      <c r="EL351" s="106"/>
      <c r="EM351" s="106"/>
      <c r="EN351" s="106"/>
      <c r="EO351" s="106"/>
      <c r="EP351" s="106"/>
      <c r="EQ351" s="106"/>
      <c r="ER351" s="106"/>
      <c r="ES351" s="106"/>
      <c r="ET351" s="106"/>
      <c r="EU351" s="106"/>
      <c r="EV351" s="106"/>
      <c r="EW351" s="106"/>
      <c r="EX351" s="106"/>
      <c r="EY351" s="106"/>
      <c r="EZ351" s="106"/>
      <c r="FA351" s="106"/>
      <c r="FB351" s="106"/>
      <c r="FC351" s="106"/>
      <c r="FD351" s="106"/>
      <c r="FE351" s="106"/>
      <c r="FF351" s="106"/>
    </row>
    <row r="352" spans="1:162" ht="18" x14ac:dyDescent="0.2">
      <c r="A352" s="199"/>
      <c r="B352" s="42"/>
      <c r="C352" s="42"/>
      <c r="D352" s="42"/>
      <c r="E352" s="42"/>
      <c r="F352" s="42"/>
      <c r="G352" s="160" t="s">
        <v>216</v>
      </c>
      <c r="H352" s="184">
        <f t="shared" ref="H352:J352" si="425">+H353+H354+H355+H356</f>
        <v>0</v>
      </c>
      <c r="I352" s="33">
        <f t="shared" si="425"/>
        <v>0</v>
      </c>
      <c r="J352" s="33">
        <f t="shared" si="425"/>
        <v>0</v>
      </c>
      <c r="K352" s="192"/>
      <c r="L352" s="73">
        <f t="shared" ref="L352" si="426">+L353+L354+L355+L356</f>
        <v>0</v>
      </c>
      <c r="M352" s="48">
        <f t="shared" ref="M352:O352" si="427">+M353+M354+M355+M356</f>
        <v>0</v>
      </c>
      <c r="N352" s="33">
        <f>+N353+N354+N355+N356</f>
        <v>0</v>
      </c>
      <c r="O352" s="375">
        <f t="shared" si="427"/>
        <v>0</v>
      </c>
      <c r="P352" s="257">
        <f t="shared" si="403"/>
        <v>0</v>
      </c>
      <c r="Q352" s="238"/>
      <c r="R352" s="114"/>
      <c r="S352" s="85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</row>
    <row r="353" spans="1:162" ht="18" x14ac:dyDescent="0.2">
      <c r="A353" s="200"/>
      <c r="B353" s="128"/>
      <c r="C353" s="128"/>
      <c r="D353" s="128"/>
      <c r="E353" s="128"/>
      <c r="F353" s="128"/>
      <c r="G353" s="161" t="s">
        <v>217</v>
      </c>
      <c r="H353" s="189"/>
      <c r="I353" s="31"/>
      <c r="J353" s="31">
        <f t="shared" ref="J353:J356" si="428">H353-I353</f>
        <v>0</v>
      </c>
      <c r="K353" s="192"/>
      <c r="L353" s="342"/>
      <c r="M353" s="367"/>
      <c r="N353" s="31"/>
      <c r="O353" s="366">
        <f t="shared" ref="O353:O356" si="429">+M353+N353</f>
        <v>0</v>
      </c>
      <c r="P353" s="257">
        <f t="shared" si="403"/>
        <v>0</v>
      </c>
      <c r="Q353" s="238"/>
      <c r="R353" s="114"/>
      <c r="S353" s="85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</row>
    <row r="354" spans="1:162" ht="18" x14ac:dyDescent="0.2">
      <c r="A354" s="200"/>
      <c r="B354" s="128"/>
      <c r="C354" s="128"/>
      <c r="D354" s="128"/>
      <c r="E354" s="128"/>
      <c r="F354" s="128"/>
      <c r="G354" s="161" t="s">
        <v>218</v>
      </c>
      <c r="H354" s="189"/>
      <c r="I354" s="31"/>
      <c r="J354" s="31">
        <f t="shared" si="428"/>
        <v>0</v>
      </c>
      <c r="K354" s="192"/>
      <c r="L354" s="342"/>
      <c r="M354" s="367"/>
      <c r="N354" s="31"/>
      <c r="O354" s="366">
        <f t="shared" si="429"/>
        <v>0</v>
      </c>
      <c r="P354" s="257">
        <f t="shared" si="403"/>
        <v>0</v>
      </c>
      <c r="Q354" s="238"/>
      <c r="R354" s="114"/>
      <c r="S354" s="85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</row>
    <row r="355" spans="1:162" ht="18" x14ac:dyDescent="0.2">
      <c r="A355" s="200"/>
      <c r="B355" s="128"/>
      <c r="C355" s="128"/>
      <c r="D355" s="128"/>
      <c r="E355" s="128"/>
      <c r="F355" s="128"/>
      <c r="G355" s="161" t="s">
        <v>219</v>
      </c>
      <c r="H355" s="189"/>
      <c r="I355" s="31"/>
      <c r="J355" s="31">
        <f t="shared" si="428"/>
        <v>0</v>
      </c>
      <c r="K355" s="192"/>
      <c r="L355" s="342"/>
      <c r="M355" s="367"/>
      <c r="N355" s="31"/>
      <c r="O355" s="366">
        <f t="shared" si="429"/>
        <v>0</v>
      </c>
      <c r="P355" s="257">
        <f t="shared" si="403"/>
        <v>0</v>
      </c>
      <c r="Q355" s="238"/>
      <c r="R355" s="114"/>
      <c r="S355" s="85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</row>
    <row r="356" spans="1:162" ht="18" x14ac:dyDescent="0.2">
      <c r="A356" s="200"/>
      <c r="B356" s="128"/>
      <c r="C356" s="128"/>
      <c r="D356" s="128"/>
      <c r="E356" s="128"/>
      <c r="F356" s="128"/>
      <c r="G356" s="161" t="s">
        <v>220</v>
      </c>
      <c r="H356" s="189"/>
      <c r="I356" s="31"/>
      <c r="J356" s="31">
        <f t="shared" si="428"/>
        <v>0</v>
      </c>
      <c r="K356" s="192"/>
      <c r="L356" s="342"/>
      <c r="M356" s="367"/>
      <c r="N356" s="31"/>
      <c r="O356" s="366">
        <f t="shared" si="429"/>
        <v>0</v>
      </c>
      <c r="P356" s="257">
        <f t="shared" si="403"/>
        <v>0</v>
      </c>
      <c r="Q356" s="238"/>
      <c r="R356" s="114"/>
      <c r="S356" s="85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</row>
    <row r="357" spans="1:162" ht="18" x14ac:dyDescent="0.2">
      <c r="A357" s="199"/>
      <c r="B357" s="42"/>
      <c r="C357" s="42"/>
      <c r="D357" s="42"/>
      <c r="E357" s="42" t="s">
        <v>18</v>
      </c>
      <c r="F357" s="42"/>
      <c r="G357" s="160" t="s">
        <v>317</v>
      </c>
      <c r="H357" s="184">
        <f t="shared" ref="H357:J357" si="430">+H358</f>
        <v>180000</v>
      </c>
      <c r="I357" s="33">
        <f t="shared" si="430"/>
        <v>92088</v>
      </c>
      <c r="J357" s="33">
        <f t="shared" si="430"/>
        <v>87912</v>
      </c>
      <c r="K357" s="192">
        <f t="shared" si="389"/>
        <v>51.16</v>
      </c>
      <c r="L357" s="73">
        <f>+L358</f>
        <v>20000</v>
      </c>
      <c r="M357" s="48">
        <f>+M358</f>
        <v>9071</v>
      </c>
      <c r="N357" s="33">
        <f t="shared" ref="N357:O357" si="431">+N358</f>
        <v>8800</v>
      </c>
      <c r="O357" s="375">
        <f t="shared" si="431"/>
        <v>17871</v>
      </c>
      <c r="P357" s="257">
        <f t="shared" si="403"/>
        <v>2129</v>
      </c>
      <c r="Q357" s="238">
        <f t="shared" si="404"/>
        <v>89.36</v>
      </c>
      <c r="R357" s="114"/>
      <c r="S357" s="85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</row>
    <row r="358" spans="1:162" ht="18" x14ac:dyDescent="0.2">
      <c r="A358" s="200"/>
      <c r="B358" s="128"/>
      <c r="C358" s="128"/>
      <c r="D358" s="128"/>
      <c r="E358" s="128"/>
      <c r="F358" s="128" t="s">
        <v>20</v>
      </c>
      <c r="G358" s="161" t="s">
        <v>350</v>
      </c>
      <c r="H358" s="189">
        <v>180000</v>
      </c>
      <c r="I358" s="31">
        <v>92088</v>
      </c>
      <c r="J358" s="31">
        <f t="shared" ref="J358" si="432">H358-I358</f>
        <v>87912</v>
      </c>
      <c r="K358" s="192">
        <f t="shared" si="389"/>
        <v>51.16</v>
      </c>
      <c r="L358" s="342">
        <v>20000</v>
      </c>
      <c r="M358" s="367">
        <v>9071</v>
      </c>
      <c r="N358" s="31">
        <v>8800</v>
      </c>
      <c r="O358" s="366">
        <f t="shared" ref="O358:O360" si="433">+M358+N358</f>
        <v>17871</v>
      </c>
      <c r="P358" s="257">
        <f t="shared" si="403"/>
        <v>2129</v>
      </c>
      <c r="Q358" s="238">
        <f t="shared" si="404"/>
        <v>89.36</v>
      </c>
      <c r="R358" s="114"/>
      <c r="S358" s="85">
        <f>O358-O490</f>
        <v>17751</v>
      </c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</row>
    <row r="359" spans="1:162" ht="18" x14ac:dyDescent="0.2">
      <c r="A359" s="200"/>
      <c r="B359" s="128"/>
      <c r="C359" s="128"/>
      <c r="D359" s="42">
        <v>59</v>
      </c>
      <c r="E359" s="128"/>
      <c r="F359" s="128"/>
      <c r="G359" s="168" t="s">
        <v>161</v>
      </c>
      <c r="H359" s="189">
        <f t="shared" ref="H359:J359" si="434">+H360</f>
        <v>75000</v>
      </c>
      <c r="I359" s="31">
        <f t="shared" si="434"/>
        <v>0</v>
      </c>
      <c r="J359" s="31">
        <f t="shared" si="434"/>
        <v>75000</v>
      </c>
      <c r="K359" s="192">
        <f t="shared" si="389"/>
        <v>0</v>
      </c>
      <c r="L359" s="342">
        <f>+L360</f>
        <v>0</v>
      </c>
      <c r="M359" s="367">
        <f>+M360</f>
        <v>0</v>
      </c>
      <c r="N359" s="31">
        <f t="shared" ref="N359" si="435">+N360</f>
        <v>0</v>
      </c>
      <c r="O359" s="366">
        <f t="shared" si="433"/>
        <v>0</v>
      </c>
      <c r="P359" s="257">
        <f t="shared" si="403"/>
        <v>0</v>
      </c>
      <c r="Q359" s="238"/>
      <c r="R359" s="114"/>
      <c r="S359" s="85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</row>
    <row r="360" spans="1:162" ht="18" x14ac:dyDescent="0.2">
      <c r="A360" s="200"/>
      <c r="B360" s="128"/>
      <c r="C360" s="128"/>
      <c r="D360" s="128"/>
      <c r="E360" s="128">
        <v>17</v>
      </c>
      <c r="F360" s="128"/>
      <c r="G360" s="161" t="s">
        <v>221</v>
      </c>
      <c r="H360" s="189">
        <v>75000</v>
      </c>
      <c r="I360" s="31"/>
      <c r="J360" s="31">
        <f t="shared" ref="J360" si="436">H360-I360</f>
        <v>75000</v>
      </c>
      <c r="K360" s="192">
        <f t="shared" si="389"/>
        <v>0</v>
      </c>
      <c r="L360" s="342"/>
      <c r="M360" s="367"/>
      <c r="N360" s="31"/>
      <c r="O360" s="366">
        <f t="shared" si="433"/>
        <v>0</v>
      </c>
      <c r="P360" s="257">
        <f t="shared" si="403"/>
        <v>0</v>
      </c>
      <c r="Q360" s="238"/>
      <c r="R360" s="114"/>
      <c r="S360" s="85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</row>
    <row r="361" spans="1:162" ht="18" x14ac:dyDescent="0.2">
      <c r="A361" s="199"/>
      <c r="B361" s="42"/>
      <c r="C361" s="42"/>
      <c r="D361" s="42" t="s">
        <v>97</v>
      </c>
      <c r="E361" s="42"/>
      <c r="F361" s="42"/>
      <c r="G361" s="168" t="s">
        <v>162</v>
      </c>
      <c r="H361" s="184">
        <f t="shared" ref="H361:J361" si="437">H362</f>
        <v>0</v>
      </c>
      <c r="I361" s="33">
        <f t="shared" si="437"/>
        <v>0</v>
      </c>
      <c r="J361" s="33">
        <f t="shared" si="437"/>
        <v>0</v>
      </c>
      <c r="K361" s="192"/>
      <c r="L361" s="73">
        <f t="shared" ref="L361:O361" si="438">L362</f>
        <v>0</v>
      </c>
      <c r="M361" s="48">
        <f t="shared" si="438"/>
        <v>0</v>
      </c>
      <c r="N361" s="33">
        <f>N362</f>
        <v>0</v>
      </c>
      <c r="O361" s="375">
        <f t="shared" si="438"/>
        <v>0</v>
      </c>
      <c r="P361" s="257">
        <f t="shared" si="403"/>
        <v>0</v>
      </c>
      <c r="Q361" s="238"/>
      <c r="R361" s="114"/>
      <c r="S361" s="85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</row>
    <row r="362" spans="1:162" ht="18" x14ac:dyDescent="0.2">
      <c r="A362" s="199"/>
      <c r="B362" s="42"/>
      <c r="C362" s="42"/>
      <c r="D362" s="42">
        <v>71</v>
      </c>
      <c r="E362" s="42"/>
      <c r="F362" s="42"/>
      <c r="G362" s="168" t="s">
        <v>184</v>
      </c>
      <c r="H362" s="184">
        <f t="shared" ref="H362:J362" si="439">H363+H368</f>
        <v>0</v>
      </c>
      <c r="I362" s="33">
        <f t="shared" si="439"/>
        <v>0</v>
      </c>
      <c r="J362" s="33">
        <f t="shared" si="439"/>
        <v>0</v>
      </c>
      <c r="K362" s="192"/>
      <c r="L362" s="73">
        <f t="shared" ref="L362" si="440">L363+L368</f>
        <v>0</v>
      </c>
      <c r="M362" s="48">
        <f t="shared" ref="M362:O362" si="441">M363+M368</f>
        <v>0</v>
      </c>
      <c r="N362" s="33">
        <f>N363+N368</f>
        <v>0</v>
      </c>
      <c r="O362" s="375">
        <f t="shared" si="441"/>
        <v>0</v>
      </c>
      <c r="P362" s="261">
        <f t="shared" ref="P362:Q362" si="442">P363+P368</f>
        <v>0</v>
      </c>
      <c r="Q362" s="248">
        <f t="shared" si="442"/>
        <v>0</v>
      </c>
      <c r="R362" s="114"/>
      <c r="S362" s="85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</row>
    <row r="363" spans="1:162" ht="18" x14ac:dyDescent="0.2">
      <c r="A363" s="199"/>
      <c r="B363" s="42"/>
      <c r="C363" s="42"/>
      <c r="D363" s="42"/>
      <c r="E363" s="42" t="s">
        <v>20</v>
      </c>
      <c r="F363" s="42"/>
      <c r="G363" s="160" t="s">
        <v>185</v>
      </c>
      <c r="H363" s="184">
        <f t="shared" ref="H363:J363" si="443">H364+H365+H366+H367</f>
        <v>0</v>
      </c>
      <c r="I363" s="33">
        <f t="shared" si="443"/>
        <v>0</v>
      </c>
      <c r="J363" s="33">
        <f t="shared" si="443"/>
        <v>0</v>
      </c>
      <c r="K363" s="192"/>
      <c r="L363" s="73">
        <f t="shared" ref="L363" si="444">L364+L365+L366+L367</f>
        <v>0</v>
      </c>
      <c r="M363" s="48">
        <f t="shared" ref="M363:O363" si="445">M364+M365+M366+M367</f>
        <v>0</v>
      </c>
      <c r="N363" s="33">
        <f>N364+N365+N366+N367</f>
        <v>0</v>
      </c>
      <c r="O363" s="375">
        <f t="shared" si="445"/>
        <v>0</v>
      </c>
      <c r="P363" s="261">
        <f t="shared" ref="P363:Q363" si="446">P364+P365+P366+P367</f>
        <v>0</v>
      </c>
      <c r="Q363" s="248">
        <f t="shared" si="446"/>
        <v>0</v>
      </c>
      <c r="R363" s="114"/>
      <c r="S363" s="85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</row>
    <row r="364" spans="1:162" ht="18" x14ac:dyDescent="0.2">
      <c r="A364" s="200"/>
      <c r="B364" s="128"/>
      <c r="C364" s="128"/>
      <c r="D364" s="128"/>
      <c r="E364" s="128"/>
      <c r="F364" s="128" t="s">
        <v>20</v>
      </c>
      <c r="G364" s="161" t="s">
        <v>186</v>
      </c>
      <c r="H364" s="189"/>
      <c r="I364" s="31"/>
      <c r="J364" s="31">
        <f t="shared" ref="J364:J368" si="447">H364-I364</f>
        <v>0</v>
      </c>
      <c r="K364" s="192"/>
      <c r="L364" s="342"/>
      <c r="M364" s="367"/>
      <c r="N364" s="31"/>
      <c r="O364" s="366">
        <f t="shared" ref="O364:O368" si="448">+M364+N364</f>
        <v>0</v>
      </c>
      <c r="P364" s="257">
        <f t="shared" ref="P364:P368" si="449">L364-O364</f>
        <v>0</v>
      </c>
      <c r="Q364" s="238"/>
      <c r="R364" s="114"/>
      <c r="S364" s="85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</row>
    <row r="365" spans="1:162" ht="33" x14ac:dyDescent="0.2">
      <c r="A365" s="200"/>
      <c r="B365" s="128"/>
      <c r="C365" s="128"/>
      <c r="D365" s="128"/>
      <c r="E365" s="128"/>
      <c r="F365" s="128" t="s">
        <v>18</v>
      </c>
      <c r="G365" s="161" t="s">
        <v>187</v>
      </c>
      <c r="H365" s="189"/>
      <c r="I365" s="31"/>
      <c r="J365" s="31">
        <f t="shared" si="447"/>
        <v>0</v>
      </c>
      <c r="K365" s="192"/>
      <c r="L365" s="342"/>
      <c r="M365" s="367"/>
      <c r="N365" s="31"/>
      <c r="O365" s="366">
        <f t="shared" si="448"/>
        <v>0</v>
      </c>
      <c r="P365" s="257">
        <f t="shared" si="449"/>
        <v>0</v>
      </c>
      <c r="Q365" s="238"/>
      <c r="R365" s="114"/>
      <c r="S365" s="85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</row>
    <row r="366" spans="1:162" ht="33" x14ac:dyDescent="0.2">
      <c r="A366" s="200"/>
      <c r="B366" s="128"/>
      <c r="C366" s="128"/>
      <c r="D366" s="128"/>
      <c r="E366" s="128"/>
      <c r="F366" s="128" t="s">
        <v>35</v>
      </c>
      <c r="G366" s="161" t="s">
        <v>188</v>
      </c>
      <c r="H366" s="189"/>
      <c r="I366" s="31"/>
      <c r="J366" s="31">
        <f t="shared" si="447"/>
        <v>0</v>
      </c>
      <c r="K366" s="192"/>
      <c r="L366" s="342"/>
      <c r="M366" s="367"/>
      <c r="N366" s="31"/>
      <c r="O366" s="366">
        <f t="shared" si="448"/>
        <v>0</v>
      </c>
      <c r="P366" s="257">
        <f t="shared" si="449"/>
        <v>0</v>
      </c>
      <c r="Q366" s="238"/>
      <c r="R366" s="114"/>
      <c r="S366" s="85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</row>
    <row r="367" spans="1:162" ht="18" x14ac:dyDescent="0.2">
      <c r="A367" s="200"/>
      <c r="B367" s="128"/>
      <c r="C367" s="128"/>
      <c r="D367" s="128"/>
      <c r="E367" s="128"/>
      <c r="F367" s="128" t="s">
        <v>91</v>
      </c>
      <c r="G367" s="161" t="s">
        <v>189</v>
      </c>
      <c r="H367" s="189"/>
      <c r="I367" s="31"/>
      <c r="J367" s="31">
        <f t="shared" si="447"/>
        <v>0</v>
      </c>
      <c r="K367" s="192"/>
      <c r="L367" s="342"/>
      <c r="M367" s="367"/>
      <c r="N367" s="31"/>
      <c r="O367" s="366">
        <f t="shared" si="448"/>
        <v>0</v>
      </c>
      <c r="P367" s="257">
        <f t="shared" si="449"/>
        <v>0</v>
      </c>
      <c r="Q367" s="238"/>
      <c r="R367" s="114"/>
      <c r="S367" s="85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</row>
    <row r="368" spans="1:162" ht="18" x14ac:dyDescent="0.2">
      <c r="A368" s="200"/>
      <c r="B368" s="128"/>
      <c r="C368" s="128"/>
      <c r="D368" s="128"/>
      <c r="E368" s="128" t="s">
        <v>35</v>
      </c>
      <c r="F368" s="128"/>
      <c r="G368" s="161" t="s">
        <v>190</v>
      </c>
      <c r="H368" s="189"/>
      <c r="I368" s="31"/>
      <c r="J368" s="31">
        <f t="shared" si="447"/>
        <v>0</v>
      </c>
      <c r="K368" s="192"/>
      <c r="L368" s="342"/>
      <c r="M368" s="367"/>
      <c r="N368" s="31"/>
      <c r="O368" s="366">
        <f t="shared" si="448"/>
        <v>0</v>
      </c>
      <c r="P368" s="257">
        <f t="shared" si="449"/>
        <v>0</v>
      </c>
      <c r="Q368" s="238"/>
      <c r="R368" s="114"/>
      <c r="S368" s="85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</row>
    <row r="369" spans="1:162" ht="18" x14ac:dyDescent="0.2">
      <c r="A369" s="199"/>
      <c r="B369" s="42"/>
      <c r="C369" s="42"/>
      <c r="D369" s="42">
        <v>79</v>
      </c>
      <c r="E369" s="42"/>
      <c r="F369" s="42"/>
      <c r="G369" s="168" t="s">
        <v>222</v>
      </c>
      <c r="H369" s="184">
        <f t="shared" ref="H369:J371" si="450">H370</f>
        <v>0</v>
      </c>
      <c r="I369" s="33">
        <f t="shared" si="450"/>
        <v>0</v>
      </c>
      <c r="J369" s="33">
        <f t="shared" si="450"/>
        <v>0</v>
      </c>
      <c r="K369" s="192"/>
      <c r="L369" s="73">
        <f t="shared" ref="L369:Q371" si="451">L370</f>
        <v>0</v>
      </c>
      <c r="M369" s="48">
        <f t="shared" si="451"/>
        <v>0</v>
      </c>
      <c r="N369" s="33">
        <f t="shared" si="451"/>
        <v>0</v>
      </c>
      <c r="O369" s="375">
        <f t="shared" si="451"/>
        <v>0</v>
      </c>
      <c r="P369" s="261">
        <f t="shared" si="451"/>
        <v>0</v>
      </c>
      <c r="Q369" s="248">
        <f t="shared" si="451"/>
        <v>0</v>
      </c>
      <c r="R369" s="114"/>
      <c r="S369" s="85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</row>
    <row r="370" spans="1:162" ht="18" x14ac:dyDescent="0.2">
      <c r="A370" s="199"/>
      <c r="B370" s="42"/>
      <c r="C370" s="42"/>
      <c r="D370" s="42">
        <v>81</v>
      </c>
      <c r="E370" s="42"/>
      <c r="F370" s="42"/>
      <c r="G370" s="168" t="s">
        <v>223</v>
      </c>
      <c r="H370" s="184">
        <f t="shared" si="450"/>
        <v>0</v>
      </c>
      <c r="I370" s="33">
        <f t="shared" si="450"/>
        <v>0</v>
      </c>
      <c r="J370" s="33">
        <f t="shared" si="450"/>
        <v>0</v>
      </c>
      <c r="K370" s="192"/>
      <c r="L370" s="73">
        <f t="shared" si="451"/>
        <v>0</v>
      </c>
      <c r="M370" s="48">
        <f t="shared" si="451"/>
        <v>0</v>
      </c>
      <c r="N370" s="33">
        <f t="shared" si="451"/>
        <v>0</v>
      </c>
      <c r="O370" s="375">
        <f t="shared" si="451"/>
        <v>0</v>
      </c>
      <c r="P370" s="261">
        <f t="shared" si="451"/>
        <v>0</v>
      </c>
      <c r="Q370" s="248">
        <f t="shared" si="451"/>
        <v>0</v>
      </c>
      <c r="R370" s="114"/>
      <c r="S370" s="85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</row>
    <row r="371" spans="1:162" ht="18" x14ac:dyDescent="0.2">
      <c r="A371" s="199"/>
      <c r="B371" s="42"/>
      <c r="C371" s="42"/>
      <c r="D371" s="42"/>
      <c r="E371" s="42" t="s">
        <v>20</v>
      </c>
      <c r="F371" s="42"/>
      <c r="G371" s="160" t="s">
        <v>224</v>
      </c>
      <c r="H371" s="184">
        <f t="shared" si="450"/>
        <v>0</v>
      </c>
      <c r="I371" s="33">
        <f t="shared" si="450"/>
        <v>0</v>
      </c>
      <c r="J371" s="33">
        <f t="shared" si="450"/>
        <v>0</v>
      </c>
      <c r="K371" s="192"/>
      <c r="L371" s="73">
        <f t="shared" si="451"/>
        <v>0</v>
      </c>
      <c r="M371" s="48">
        <f t="shared" si="451"/>
        <v>0</v>
      </c>
      <c r="N371" s="33">
        <f t="shared" si="451"/>
        <v>0</v>
      </c>
      <c r="O371" s="375">
        <f t="shared" si="451"/>
        <v>0</v>
      </c>
      <c r="P371" s="261">
        <f t="shared" si="451"/>
        <v>0</v>
      </c>
      <c r="Q371" s="248">
        <f t="shared" si="451"/>
        <v>0</v>
      </c>
      <c r="R371" s="114"/>
      <c r="S371" s="85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</row>
    <row r="372" spans="1:162" ht="33" x14ac:dyDescent="0.2">
      <c r="A372" s="200"/>
      <c r="B372" s="128"/>
      <c r="C372" s="128"/>
      <c r="D372" s="128"/>
      <c r="E372" s="128"/>
      <c r="F372" s="128" t="s">
        <v>20</v>
      </c>
      <c r="G372" s="161" t="s">
        <v>225</v>
      </c>
      <c r="H372" s="189"/>
      <c r="I372" s="31"/>
      <c r="J372" s="31"/>
      <c r="K372" s="192"/>
      <c r="L372" s="342"/>
      <c r="M372" s="367"/>
      <c r="N372" s="31"/>
      <c r="O372" s="366">
        <f t="shared" ref="O372:O373" si="452">+M372+N372</f>
        <v>0</v>
      </c>
      <c r="P372" s="257">
        <f t="shared" ref="P372" si="453">L372-O372</f>
        <v>0</v>
      </c>
      <c r="Q372" s="238"/>
      <c r="R372" s="114"/>
      <c r="S372" s="85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</row>
    <row r="373" spans="1:162" ht="18" x14ac:dyDescent="0.2">
      <c r="A373" s="206"/>
      <c r="B373" s="135"/>
      <c r="C373" s="135"/>
      <c r="D373" s="135">
        <v>85</v>
      </c>
      <c r="E373" s="135"/>
      <c r="F373" s="135"/>
      <c r="G373" s="170" t="s">
        <v>87</v>
      </c>
      <c r="H373" s="193"/>
      <c r="I373" s="125">
        <v>-25822</v>
      </c>
      <c r="J373" s="125"/>
      <c r="K373" s="188"/>
      <c r="L373" s="351"/>
      <c r="M373" s="382">
        <v>-2849</v>
      </c>
      <c r="N373" s="125">
        <v>0</v>
      </c>
      <c r="O373" s="383">
        <f t="shared" si="452"/>
        <v>-2849</v>
      </c>
      <c r="P373" s="266"/>
      <c r="Q373" s="244"/>
      <c r="R373" s="114"/>
      <c r="S373" s="85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</row>
    <row r="374" spans="1:162" ht="18" x14ac:dyDescent="0.2">
      <c r="A374" s="200"/>
      <c r="B374" s="128"/>
      <c r="C374" s="128"/>
      <c r="D374" s="128"/>
      <c r="E374" s="128"/>
      <c r="F374" s="128"/>
      <c r="G374" s="161" t="s">
        <v>149</v>
      </c>
      <c r="H374" s="189"/>
      <c r="I374" s="31"/>
      <c r="J374" s="31"/>
      <c r="K374" s="192"/>
      <c r="L374" s="342"/>
      <c r="M374" s="367"/>
      <c r="N374" s="31"/>
      <c r="O374" s="384"/>
      <c r="P374" s="264"/>
      <c r="Q374" s="246"/>
      <c r="R374" s="114"/>
      <c r="S374" s="85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</row>
    <row r="375" spans="1:162" ht="18" x14ac:dyDescent="0.2">
      <c r="A375" s="201" t="s">
        <v>192</v>
      </c>
      <c r="B375" s="130" t="s">
        <v>127</v>
      </c>
      <c r="C375" s="130"/>
      <c r="D375" s="130"/>
      <c r="E375" s="130"/>
      <c r="F375" s="130"/>
      <c r="G375" s="172" t="s">
        <v>351</v>
      </c>
      <c r="H375" s="186">
        <f t="shared" ref="H375:I375" si="454">H334+H339</f>
        <v>9523000</v>
      </c>
      <c r="I375" s="66">
        <f t="shared" si="454"/>
        <v>9523000</v>
      </c>
      <c r="J375" s="66">
        <f>H375-I375</f>
        <v>0</v>
      </c>
      <c r="K375" s="194">
        <f t="shared" si="389"/>
        <v>100</v>
      </c>
      <c r="L375" s="347">
        <f t="shared" ref="L375" si="455">L334+L339</f>
        <v>1862260</v>
      </c>
      <c r="M375" s="67">
        <f t="shared" ref="M375:O375" si="456">M334+M339</f>
        <v>854517</v>
      </c>
      <c r="N375" s="66">
        <f t="shared" si="456"/>
        <v>991024</v>
      </c>
      <c r="O375" s="376">
        <f t="shared" si="456"/>
        <v>1845541</v>
      </c>
      <c r="P375" s="262">
        <f t="shared" ref="P375" si="457">L375-O375</f>
        <v>16719</v>
      </c>
      <c r="Q375" s="239">
        <f t="shared" ref="Q375" si="458">ROUND(O375/L375*100,2)</f>
        <v>99.1</v>
      </c>
      <c r="R375" s="114"/>
      <c r="S375" s="85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</row>
    <row r="376" spans="1:162" ht="18" x14ac:dyDescent="0.2">
      <c r="A376" s="201"/>
      <c r="B376" s="130">
        <v>15</v>
      </c>
      <c r="C376" s="130"/>
      <c r="D376" s="130"/>
      <c r="E376" s="130"/>
      <c r="F376" s="130"/>
      <c r="G376" s="172" t="s">
        <v>352</v>
      </c>
      <c r="H376" s="186">
        <f t="shared" ref="H376:I376" si="459">H377</f>
        <v>180000</v>
      </c>
      <c r="I376" s="66">
        <f t="shared" si="459"/>
        <v>92088</v>
      </c>
      <c r="J376" s="66">
        <f t="shared" ref="J376:J380" si="460">H376-I376</f>
        <v>87912</v>
      </c>
      <c r="K376" s="194">
        <f t="shared" ref="K376:K435" si="461">ROUND(I376/H376*100,2)</f>
        <v>51.16</v>
      </c>
      <c r="L376" s="347">
        <f t="shared" ref="L376:O376" si="462">L377</f>
        <v>20000</v>
      </c>
      <c r="M376" s="67">
        <f t="shared" si="462"/>
        <v>9071</v>
      </c>
      <c r="N376" s="66">
        <f t="shared" si="462"/>
        <v>8800</v>
      </c>
      <c r="O376" s="376">
        <f t="shared" si="462"/>
        <v>17871</v>
      </c>
      <c r="P376" s="262">
        <f t="shared" ref="P376:P380" si="463">L376-O376</f>
        <v>2129</v>
      </c>
      <c r="Q376" s="239">
        <f t="shared" ref="Q376:Q380" si="464">ROUND(O376/L376*100,2)</f>
        <v>89.36</v>
      </c>
      <c r="R376" s="114"/>
      <c r="S376" s="85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</row>
    <row r="377" spans="1:162" ht="33" x14ac:dyDescent="0.2">
      <c r="A377" s="201"/>
      <c r="B377" s="130"/>
      <c r="C377" s="130" t="s">
        <v>45</v>
      </c>
      <c r="D377" s="130"/>
      <c r="E377" s="130"/>
      <c r="F377" s="130"/>
      <c r="G377" s="172" t="s">
        <v>353</v>
      </c>
      <c r="H377" s="186">
        <f t="shared" ref="H377:I377" si="465">H357</f>
        <v>180000</v>
      </c>
      <c r="I377" s="66">
        <f t="shared" si="465"/>
        <v>92088</v>
      </c>
      <c r="J377" s="66">
        <f t="shared" si="460"/>
        <v>87912</v>
      </c>
      <c r="K377" s="194">
        <f t="shared" si="461"/>
        <v>51.16</v>
      </c>
      <c r="L377" s="347">
        <f t="shared" ref="L377" si="466">L357</f>
        <v>20000</v>
      </c>
      <c r="M377" s="67">
        <f t="shared" ref="M377:O377" si="467">M357</f>
        <v>9071</v>
      </c>
      <c r="N377" s="66">
        <f t="shared" si="467"/>
        <v>8800</v>
      </c>
      <c r="O377" s="376">
        <f t="shared" si="467"/>
        <v>17871</v>
      </c>
      <c r="P377" s="262">
        <f t="shared" si="463"/>
        <v>2129</v>
      </c>
      <c r="Q377" s="239">
        <f t="shared" si="464"/>
        <v>89.36</v>
      </c>
      <c r="R377" s="114"/>
      <c r="S377" s="85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</row>
    <row r="378" spans="1:162" ht="33" x14ac:dyDescent="0.2">
      <c r="A378" s="201"/>
      <c r="B378" s="130" t="s">
        <v>45</v>
      </c>
      <c r="C378" s="130"/>
      <c r="D378" s="130"/>
      <c r="E378" s="130"/>
      <c r="F378" s="130"/>
      <c r="G378" s="172" t="s">
        <v>354</v>
      </c>
      <c r="H378" s="186">
        <f t="shared" ref="H378:I378" si="468">H379+H380</f>
        <v>3562000</v>
      </c>
      <c r="I378" s="66">
        <f t="shared" si="468"/>
        <v>3087657</v>
      </c>
      <c r="J378" s="66">
        <f t="shared" si="460"/>
        <v>474343</v>
      </c>
      <c r="K378" s="194">
        <f t="shared" si="461"/>
        <v>86.68</v>
      </c>
      <c r="L378" s="347">
        <f t="shared" ref="L378" si="469">L379+L380</f>
        <v>618800</v>
      </c>
      <c r="M378" s="67">
        <f t="shared" ref="M378:O378" si="470">M379+M380</f>
        <v>266945</v>
      </c>
      <c r="N378" s="66">
        <f t="shared" si="470"/>
        <v>325141</v>
      </c>
      <c r="O378" s="376">
        <f t="shared" si="470"/>
        <v>592086</v>
      </c>
      <c r="P378" s="262">
        <f t="shared" si="463"/>
        <v>26714</v>
      </c>
      <c r="Q378" s="239">
        <f t="shared" si="464"/>
        <v>95.68</v>
      </c>
      <c r="R378" s="114"/>
      <c r="S378" s="85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</row>
    <row r="379" spans="1:162" ht="18" x14ac:dyDescent="0.2">
      <c r="A379" s="201"/>
      <c r="B379" s="130"/>
      <c r="C379" s="130" t="s">
        <v>18</v>
      </c>
      <c r="D379" s="130"/>
      <c r="E379" s="130"/>
      <c r="F379" s="130"/>
      <c r="G379" s="172" t="s">
        <v>304</v>
      </c>
      <c r="H379" s="186">
        <f t="shared" ref="H379:I379" si="471">+H327</f>
        <v>31000</v>
      </c>
      <c r="I379" s="66">
        <f t="shared" si="471"/>
        <v>7703</v>
      </c>
      <c r="J379" s="66">
        <f t="shared" si="460"/>
        <v>23297</v>
      </c>
      <c r="K379" s="194">
        <f t="shared" si="461"/>
        <v>24.85</v>
      </c>
      <c r="L379" s="347">
        <f t="shared" ref="L379" si="472">+L327</f>
        <v>6000</v>
      </c>
      <c r="M379" s="67">
        <f t="shared" ref="M379:O379" si="473">+M327</f>
        <v>0</v>
      </c>
      <c r="N379" s="66">
        <f t="shared" si="473"/>
        <v>5028</v>
      </c>
      <c r="O379" s="376">
        <f t="shared" si="473"/>
        <v>5028</v>
      </c>
      <c r="P379" s="262">
        <f t="shared" si="463"/>
        <v>972</v>
      </c>
      <c r="Q379" s="239">
        <f t="shared" si="464"/>
        <v>83.8</v>
      </c>
      <c r="R379" s="114"/>
      <c r="S379" s="85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</row>
    <row r="380" spans="1:162" ht="18" x14ac:dyDescent="0.2">
      <c r="A380" s="201"/>
      <c r="B380" s="130"/>
      <c r="C380" s="130" t="s">
        <v>35</v>
      </c>
      <c r="D380" s="130"/>
      <c r="E380" s="130"/>
      <c r="F380" s="130"/>
      <c r="G380" s="172" t="s">
        <v>355</v>
      </c>
      <c r="H380" s="186">
        <f t="shared" ref="H380:I380" si="474">H257-H375-H376-H379</f>
        <v>3531000</v>
      </c>
      <c r="I380" s="66">
        <f t="shared" si="474"/>
        <v>3079954</v>
      </c>
      <c r="J380" s="66">
        <f t="shared" si="460"/>
        <v>451046</v>
      </c>
      <c r="K380" s="194">
        <f t="shared" si="461"/>
        <v>87.23</v>
      </c>
      <c r="L380" s="347">
        <f t="shared" ref="L380" si="475">L257-L375-L376-L379</f>
        <v>612800</v>
      </c>
      <c r="M380" s="67">
        <f t="shared" ref="M380:O380" si="476">M257-M375-M376-M379</f>
        <v>266945</v>
      </c>
      <c r="N380" s="66">
        <f t="shared" si="476"/>
        <v>320113</v>
      </c>
      <c r="O380" s="376">
        <f t="shared" si="476"/>
        <v>587058</v>
      </c>
      <c r="P380" s="262">
        <f t="shared" si="463"/>
        <v>25742</v>
      </c>
      <c r="Q380" s="239">
        <f t="shared" si="464"/>
        <v>95.8</v>
      </c>
      <c r="R380" s="114"/>
      <c r="S380" s="85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</row>
    <row r="381" spans="1:162" ht="18" x14ac:dyDescent="0.2">
      <c r="A381" s="208"/>
      <c r="B381" s="137"/>
      <c r="C381" s="137"/>
      <c r="D381" s="137"/>
      <c r="E381" s="137"/>
      <c r="F381" s="137"/>
      <c r="G381" s="174"/>
      <c r="H381" s="198"/>
      <c r="I381" s="96"/>
      <c r="J381" s="96"/>
      <c r="K381" s="192"/>
      <c r="L381" s="353"/>
      <c r="M381" s="94"/>
      <c r="N381" s="96"/>
      <c r="O381" s="387"/>
      <c r="P381" s="261"/>
      <c r="Q381" s="249"/>
      <c r="R381" s="114"/>
      <c r="S381" s="85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</row>
    <row r="382" spans="1:162" s="1" customFormat="1" ht="33" x14ac:dyDescent="0.25">
      <c r="A382" s="436" t="s">
        <v>226</v>
      </c>
      <c r="B382" s="437"/>
      <c r="C382" s="437"/>
      <c r="D382" s="437"/>
      <c r="E382" s="437"/>
      <c r="F382" s="437"/>
      <c r="G382" s="162" t="s">
        <v>227</v>
      </c>
      <c r="H382" s="186">
        <f t="shared" ref="H382:J382" si="477">+H383</f>
        <v>8450000</v>
      </c>
      <c r="I382" s="66">
        <f t="shared" si="477"/>
        <v>7784766</v>
      </c>
      <c r="J382" s="66">
        <f t="shared" si="477"/>
        <v>665234</v>
      </c>
      <c r="K382" s="194">
        <f t="shared" si="461"/>
        <v>92.13</v>
      </c>
      <c r="L382" s="347">
        <f>+L383</f>
        <v>2613800</v>
      </c>
      <c r="M382" s="67">
        <f>+M383+M440</f>
        <v>1016453</v>
      </c>
      <c r="N382" s="66">
        <f t="shared" ref="N382:O382" si="478">+N383+N440</f>
        <v>1522941</v>
      </c>
      <c r="O382" s="376">
        <f t="shared" si="478"/>
        <v>2539394</v>
      </c>
      <c r="P382" s="262">
        <f t="shared" ref="P382:P392" si="479">L382-O382</f>
        <v>74406</v>
      </c>
      <c r="Q382" s="239">
        <f t="shared" ref="Q382:Q392" si="480">ROUND(O382/L382*100,2)</f>
        <v>97.15</v>
      </c>
      <c r="R382" s="115"/>
      <c r="S382" s="88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1"/>
      <c r="DD382" s="11"/>
      <c r="DE382" s="11"/>
      <c r="DF382" s="11"/>
      <c r="DG382" s="11"/>
      <c r="DH382" s="11"/>
      <c r="DI382" s="11"/>
      <c r="DJ382" s="11"/>
      <c r="DK382" s="11"/>
      <c r="DL382" s="11"/>
      <c r="DM382" s="11"/>
      <c r="DN382" s="11"/>
      <c r="DO382" s="11"/>
      <c r="DP382" s="11"/>
      <c r="DQ382" s="11"/>
      <c r="DR382" s="11"/>
      <c r="DS382" s="11"/>
      <c r="DT382" s="11"/>
      <c r="DU382" s="11"/>
      <c r="DV382" s="11"/>
      <c r="DW382" s="11"/>
      <c r="DX382" s="11"/>
      <c r="DY382" s="11"/>
      <c r="DZ382" s="11"/>
      <c r="EA382" s="11"/>
      <c r="EB382" s="11"/>
      <c r="EC382" s="11"/>
      <c r="ED382" s="11"/>
      <c r="EE382" s="11"/>
      <c r="EF382" s="11"/>
      <c r="EG382" s="11"/>
      <c r="EH382" s="11"/>
      <c r="EI382" s="11"/>
      <c r="EJ382" s="11"/>
      <c r="EK382" s="11"/>
      <c r="EL382" s="11"/>
      <c r="EM382" s="11"/>
      <c r="EN382" s="11"/>
      <c r="EO382" s="11"/>
      <c r="EP382" s="11"/>
      <c r="EQ382" s="11"/>
      <c r="ER382" s="11"/>
      <c r="ES382" s="11"/>
      <c r="ET382" s="11"/>
      <c r="EU382" s="11"/>
      <c r="EV382" s="11"/>
      <c r="EW382" s="11"/>
      <c r="EX382" s="11"/>
      <c r="EY382" s="11"/>
      <c r="EZ382" s="11"/>
      <c r="FA382" s="11"/>
      <c r="FB382" s="11"/>
      <c r="FC382" s="11"/>
      <c r="FD382" s="11"/>
      <c r="FE382" s="11"/>
      <c r="FF382" s="11"/>
    </row>
    <row r="383" spans="1:162" ht="18" x14ac:dyDescent="0.2">
      <c r="A383" s="199"/>
      <c r="B383" s="42"/>
      <c r="C383" s="42"/>
      <c r="D383" s="42" t="s">
        <v>20</v>
      </c>
      <c r="E383" s="42"/>
      <c r="F383" s="42"/>
      <c r="G383" s="168" t="s">
        <v>153</v>
      </c>
      <c r="H383" s="184">
        <f t="shared" ref="H383:J383" si="481">H384+H387+H390+H393+H399+H406+H433</f>
        <v>8450000</v>
      </c>
      <c r="I383" s="33">
        <f t="shared" si="481"/>
        <v>7784766</v>
      </c>
      <c r="J383" s="33">
        <f t="shared" si="481"/>
        <v>665234</v>
      </c>
      <c r="K383" s="192">
        <f t="shared" si="461"/>
        <v>92.13</v>
      </c>
      <c r="L383" s="73">
        <f t="shared" ref="L383" si="482">L384+L387+L390+L393+L399+L406+L433</f>
        <v>2613800</v>
      </c>
      <c r="M383" s="48">
        <f t="shared" ref="M383:O383" si="483">M384+M387+M390+M393+M399+M406+M433</f>
        <v>1018583</v>
      </c>
      <c r="N383" s="33">
        <f t="shared" si="483"/>
        <v>1523631</v>
      </c>
      <c r="O383" s="375">
        <f t="shared" si="483"/>
        <v>2542214</v>
      </c>
      <c r="P383" s="261">
        <f t="shared" si="479"/>
        <v>71586</v>
      </c>
      <c r="Q383" s="237">
        <f t="shared" si="480"/>
        <v>97.26</v>
      </c>
      <c r="R383" s="114"/>
      <c r="S383" s="85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</row>
    <row r="384" spans="1:162" ht="18" x14ac:dyDescent="0.2">
      <c r="A384" s="199"/>
      <c r="B384" s="42"/>
      <c r="C384" s="42"/>
      <c r="D384" s="42" t="s">
        <v>90</v>
      </c>
      <c r="E384" s="42"/>
      <c r="F384" s="42"/>
      <c r="G384" s="168" t="s">
        <v>274</v>
      </c>
      <c r="H384" s="184">
        <f t="shared" ref="H384:J385" si="484">H385</f>
        <v>16000</v>
      </c>
      <c r="I384" s="33">
        <f t="shared" si="484"/>
        <v>0</v>
      </c>
      <c r="J384" s="33">
        <f t="shared" si="484"/>
        <v>16000</v>
      </c>
      <c r="K384" s="192">
        <f t="shared" si="461"/>
        <v>0</v>
      </c>
      <c r="L384" s="73">
        <f t="shared" ref="L384:O385" si="485">L385</f>
        <v>0</v>
      </c>
      <c r="M384" s="48">
        <f t="shared" si="485"/>
        <v>0</v>
      </c>
      <c r="N384" s="33">
        <f t="shared" si="485"/>
        <v>0</v>
      </c>
      <c r="O384" s="375">
        <f t="shared" si="485"/>
        <v>0</v>
      </c>
      <c r="P384" s="261">
        <f t="shared" si="479"/>
        <v>0</v>
      </c>
      <c r="Q384" s="237"/>
      <c r="R384" s="114"/>
      <c r="S384" s="85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</row>
    <row r="385" spans="1:162" ht="18" x14ac:dyDescent="0.2">
      <c r="A385" s="199"/>
      <c r="B385" s="42"/>
      <c r="C385" s="42"/>
      <c r="D385" s="42"/>
      <c r="E385" s="42" t="s">
        <v>91</v>
      </c>
      <c r="F385" s="42"/>
      <c r="G385" s="160" t="s">
        <v>340</v>
      </c>
      <c r="H385" s="184">
        <f t="shared" si="484"/>
        <v>16000</v>
      </c>
      <c r="I385" s="33">
        <f t="shared" si="484"/>
        <v>0</v>
      </c>
      <c r="J385" s="33">
        <f t="shared" si="484"/>
        <v>16000</v>
      </c>
      <c r="K385" s="192">
        <f t="shared" si="461"/>
        <v>0</v>
      </c>
      <c r="L385" s="73">
        <f t="shared" si="485"/>
        <v>0</v>
      </c>
      <c r="M385" s="48">
        <f t="shared" si="485"/>
        <v>0</v>
      </c>
      <c r="N385" s="33">
        <f t="shared" si="485"/>
        <v>0</v>
      </c>
      <c r="O385" s="375">
        <f t="shared" si="485"/>
        <v>0</v>
      </c>
      <c r="P385" s="261">
        <f t="shared" si="479"/>
        <v>0</v>
      </c>
      <c r="Q385" s="237"/>
      <c r="R385" s="114"/>
      <c r="S385" s="85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</row>
    <row r="386" spans="1:162" ht="18" x14ac:dyDescent="0.2">
      <c r="A386" s="200"/>
      <c r="B386" s="128"/>
      <c r="C386" s="128"/>
      <c r="D386" s="128"/>
      <c r="E386" s="128"/>
      <c r="F386" s="128" t="s">
        <v>91</v>
      </c>
      <c r="G386" s="161" t="s">
        <v>315</v>
      </c>
      <c r="H386" s="189">
        <v>16000</v>
      </c>
      <c r="I386" s="31"/>
      <c r="J386" s="31">
        <f>H386-I386</f>
        <v>16000</v>
      </c>
      <c r="K386" s="192">
        <f t="shared" si="461"/>
        <v>0</v>
      </c>
      <c r="L386" s="342"/>
      <c r="M386" s="367"/>
      <c r="N386" s="31"/>
      <c r="O386" s="366">
        <f t="shared" ref="O386" si="486">+M386+N386</f>
        <v>0</v>
      </c>
      <c r="P386" s="264">
        <f t="shared" si="479"/>
        <v>0</v>
      </c>
      <c r="Q386" s="238"/>
      <c r="R386" s="114"/>
      <c r="S386" s="85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</row>
    <row r="387" spans="1:162" ht="18" x14ac:dyDescent="0.2">
      <c r="A387" s="199"/>
      <c r="B387" s="42"/>
      <c r="C387" s="42"/>
      <c r="D387" s="42" t="s">
        <v>92</v>
      </c>
      <c r="E387" s="42"/>
      <c r="F387" s="42"/>
      <c r="G387" s="168" t="s">
        <v>356</v>
      </c>
      <c r="H387" s="184">
        <f t="shared" ref="H387:J387" si="487">H388+H389</f>
        <v>70000</v>
      </c>
      <c r="I387" s="33">
        <f t="shared" si="487"/>
        <v>0</v>
      </c>
      <c r="J387" s="33">
        <f t="shared" si="487"/>
        <v>70000</v>
      </c>
      <c r="K387" s="192"/>
      <c r="L387" s="73">
        <f t="shared" ref="L387" si="488">L388+L389</f>
        <v>0</v>
      </c>
      <c r="M387" s="48">
        <f t="shared" ref="M387:O387" si="489">M388+M389</f>
        <v>0</v>
      </c>
      <c r="N387" s="33">
        <f t="shared" si="489"/>
        <v>0</v>
      </c>
      <c r="O387" s="375">
        <f t="shared" si="489"/>
        <v>0</v>
      </c>
      <c r="P387" s="261">
        <f t="shared" si="479"/>
        <v>0</v>
      </c>
      <c r="Q387" s="237"/>
      <c r="R387" s="114"/>
      <c r="S387" s="85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</row>
    <row r="388" spans="1:162" ht="33" x14ac:dyDescent="0.2">
      <c r="A388" s="200"/>
      <c r="B388" s="128"/>
      <c r="C388" s="128"/>
      <c r="D388" s="128"/>
      <c r="E388" s="128"/>
      <c r="F388" s="128"/>
      <c r="G388" s="161" t="s">
        <v>228</v>
      </c>
      <c r="H388" s="189"/>
      <c r="I388" s="31"/>
      <c r="J388" s="31">
        <f t="shared" ref="J388:J389" si="490">H388-I388</f>
        <v>0</v>
      </c>
      <c r="K388" s="192"/>
      <c r="L388" s="342"/>
      <c r="M388" s="367"/>
      <c r="N388" s="31"/>
      <c r="O388" s="366">
        <f t="shared" ref="O388:O389" si="491">+M388+N388</f>
        <v>0</v>
      </c>
      <c r="P388" s="261">
        <f t="shared" si="479"/>
        <v>0</v>
      </c>
      <c r="Q388" s="237" t="e">
        <f t="shared" si="480"/>
        <v>#DIV/0!</v>
      </c>
      <c r="R388" s="114"/>
      <c r="S388" s="85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</row>
    <row r="389" spans="1:162" ht="33" x14ac:dyDescent="0.2">
      <c r="A389" s="200"/>
      <c r="B389" s="128"/>
      <c r="C389" s="128"/>
      <c r="D389" s="128"/>
      <c r="E389" s="128">
        <v>19</v>
      </c>
      <c r="F389" s="128"/>
      <c r="G389" s="161" t="s">
        <v>229</v>
      </c>
      <c r="H389" s="189">
        <v>70000</v>
      </c>
      <c r="I389" s="31"/>
      <c r="J389" s="31">
        <f t="shared" si="490"/>
        <v>70000</v>
      </c>
      <c r="K389" s="192"/>
      <c r="L389" s="342"/>
      <c r="M389" s="367"/>
      <c r="N389" s="31"/>
      <c r="O389" s="366">
        <f t="shared" si="491"/>
        <v>0</v>
      </c>
      <c r="P389" s="261">
        <f t="shared" si="479"/>
        <v>0</v>
      </c>
      <c r="Q389" s="237" t="e">
        <f t="shared" si="480"/>
        <v>#DIV/0!</v>
      </c>
      <c r="R389" s="114"/>
      <c r="S389" s="85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</row>
    <row r="390" spans="1:162" ht="33" x14ac:dyDescent="0.2">
      <c r="A390" s="199"/>
      <c r="B390" s="42"/>
      <c r="C390" s="42"/>
      <c r="D390" s="42">
        <v>51</v>
      </c>
      <c r="E390" s="42"/>
      <c r="F390" s="42"/>
      <c r="G390" s="168" t="s">
        <v>342</v>
      </c>
      <c r="H390" s="184">
        <f t="shared" ref="H390:J391" si="492">H391</f>
        <v>238000</v>
      </c>
      <c r="I390" s="33">
        <f t="shared" si="492"/>
        <v>0</v>
      </c>
      <c r="J390" s="33">
        <f t="shared" si="492"/>
        <v>238000</v>
      </c>
      <c r="K390" s="192">
        <f t="shared" si="461"/>
        <v>0</v>
      </c>
      <c r="L390" s="73">
        <f t="shared" ref="L390:O391" si="493">L391</f>
        <v>0</v>
      </c>
      <c r="M390" s="48">
        <f t="shared" si="493"/>
        <v>0</v>
      </c>
      <c r="N390" s="33">
        <f t="shared" si="493"/>
        <v>0</v>
      </c>
      <c r="O390" s="375">
        <f t="shared" si="493"/>
        <v>0</v>
      </c>
      <c r="P390" s="261">
        <f t="shared" si="479"/>
        <v>0</v>
      </c>
      <c r="Q390" s="237" t="e">
        <f t="shared" si="480"/>
        <v>#DIV/0!</v>
      </c>
      <c r="R390" s="114"/>
      <c r="S390" s="85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</row>
    <row r="391" spans="1:162" ht="18" x14ac:dyDescent="0.2">
      <c r="A391" s="199"/>
      <c r="B391" s="42"/>
      <c r="C391" s="42"/>
      <c r="D391" s="42"/>
      <c r="E391" s="42"/>
      <c r="F391" s="42"/>
      <c r="G391" s="160" t="s">
        <v>343</v>
      </c>
      <c r="H391" s="184">
        <f t="shared" si="492"/>
        <v>238000</v>
      </c>
      <c r="I391" s="33">
        <f t="shared" si="492"/>
        <v>0</v>
      </c>
      <c r="J391" s="33">
        <f t="shared" si="492"/>
        <v>238000</v>
      </c>
      <c r="K391" s="192">
        <f t="shared" si="461"/>
        <v>0</v>
      </c>
      <c r="L391" s="73">
        <f t="shared" si="493"/>
        <v>0</v>
      </c>
      <c r="M391" s="48">
        <f t="shared" si="493"/>
        <v>0</v>
      </c>
      <c r="N391" s="33">
        <f t="shared" si="493"/>
        <v>0</v>
      </c>
      <c r="O391" s="375">
        <f t="shared" si="493"/>
        <v>0</v>
      </c>
      <c r="P391" s="261">
        <f t="shared" si="479"/>
        <v>0</v>
      </c>
      <c r="Q391" s="237" t="e">
        <f t="shared" si="480"/>
        <v>#DIV/0!</v>
      </c>
      <c r="R391" s="114"/>
      <c r="S391" s="85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</row>
    <row r="392" spans="1:162" ht="49.5" x14ac:dyDescent="0.2">
      <c r="A392" s="200"/>
      <c r="B392" s="128"/>
      <c r="C392" s="128"/>
      <c r="D392" s="128"/>
      <c r="E392" s="128" t="s">
        <v>20</v>
      </c>
      <c r="F392" s="128">
        <v>18</v>
      </c>
      <c r="G392" s="161" t="s">
        <v>357</v>
      </c>
      <c r="H392" s="189">
        <v>238000</v>
      </c>
      <c r="I392" s="31"/>
      <c r="J392" s="31">
        <f>H392-I392</f>
        <v>238000</v>
      </c>
      <c r="K392" s="192">
        <f t="shared" si="461"/>
        <v>0</v>
      </c>
      <c r="L392" s="342">
        <v>0</v>
      </c>
      <c r="M392" s="367"/>
      <c r="N392" s="31"/>
      <c r="O392" s="366">
        <f t="shared" ref="O392" si="494">+M392+N392</f>
        <v>0</v>
      </c>
      <c r="P392" s="264">
        <f t="shared" si="479"/>
        <v>0</v>
      </c>
      <c r="Q392" s="238" t="e">
        <f t="shared" si="480"/>
        <v>#DIV/0!</v>
      </c>
      <c r="R392" s="114"/>
      <c r="S392" s="85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</row>
    <row r="393" spans="1:162" ht="18" x14ac:dyDescent="0.2">
      <c r="A393" s="199"/>
      <c r="B393" s="42"/>
      <c r="C393" s="42"/>
      <c r="D393" s="42">
        <v>55</v>
      </c>
      <c r="E393" s="42"/>
      <c r="F393" s="42"/>
      <c r="G393" s="168" t="s">
        <v>230</v>
      </c>
      <c r="H393" s="184">
        <f t="shared" ref="H393:J393" si="495">H394+H397</f>
        <v>0</v>
      </c>
      <c r="I393" s="33">
        <f t="shared" si="495"/>
        <v>0</v>
      </c>
      <c r="J393" s="33">
        <f t="shared" si="495"/>
        <v>0</v>
      </c>
      <c r="K393" s="192"/>
      <c r="L393" s="73">
        <f t="shared" ref="L393" si="496">L394+L397</f>
        <v>0</v>
      </c>
      <c r="M393" s="48">
        <f t="shared" ref="M393:O393" si="497">M394+M397</f>
        <v>0</v>
      </c>
      <c r="N393" s="33">
        <f>N394+N397</f>
        <v>0</v>
      </c>
      <c r="O393" s="375">
        <f t="shared" si="497"/>
        <v>0</v>
      </c>
      <c r="P393" s="261">
        <f t="shared" ref="P393:Q393" si="498">P394+P397</f>
        <v>0</v>
      </c>
      <c r="Q393" s="248">
        <f t="shared" si="498"/>
        <v>0</v>
      </c>
      <c r="R393" s="114"/>
      <c r="S393" s="85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</row>
    <row r="394" spans="1:162" ht="18" x14ac:dyDescent="0.2">
      <c r="A394" s="199"/>
      <c r="B394" s="42"/>
      <c r="C394" s="42"/>
      <c r="D394" s="42"/>
      <c r="E394" s="42" t="s">
        <v>20</v>
      </c>
      <c r="F394" s="42"/>
      <c r="G394" s="168" t="s">
        <v>231</v>
      </c>
      <c r="H394" s="184">
        <f t="shared" ref="H394:J394" si="499">H395+H396</f>
        <v>0</v>
      </c>
      <c r="I394" s="33">
        <f t="shared" si="499"/>
        <v>0</v>
      </c>
      <c r="J394" s="33">
        <f t="shared" si="499"/>
        <v>0</v>
      </c>
      <c r="K394" s="192"/>
      <c r="L394" s="73">
        <f t="shared" ref="L394" si="500">L395+L396</f>
        <v>0</v>
      </c>
      <c r="M394" s="48">
        <f t="shared" ref="M394:O394" si="501">M395+M396</f>
        <v>0</v>
      </c>
      <c r="N394" s="33">
        <f>N395+N396</f>
        <v>0</v>
      </c>
      <c r="O394" s="375">
        <f t="shared" si="501"/>
        <v>0</v>
      </c>
      <c r="P394" s="261">
        <f t="shared" ref="P394:Q394" si="502">P395+P396</f>
        <v>0</v>
      </c>
      <c r="Q394" s="248">
        <f t="shared" si="502"/>
        <v>0</v>
      </c>
      <c r="R394" s="114"/>
      <c r="S394" s="85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</row>
    <row r="395" spans="1:162" ht="33" x14ac:dyDescent="0.2">
      <c r="A395" s="200"/>
      <c r="B395" s="128"/>
      <c r="C395" s="128"/>
      <c r="D395" s="128"/>
      <c r="E395" s="128"/>
      <c r="F395" s="128" t="s">
        <v>109</v>
      </c>
      <c r="G395" s="161" t="s">
        <v>232</v>
      </c>
      <c r="H395" s="189"/>
      <c r="I395" s="31"/>
      <c r="J395" s="31"/>
      <c r="K395" s="192"/>
      <c r="L395" s="342"/>
      <c r="M395" s="367"/>
      <c r="N395" s="31"/>
      <c r="O395" s="366">
        <f t="shared" ref="O395:O396" si="503">+M395+N395</f>
        <v>0</v>
      </c>
      <c r="P395" s="257">
        <f t="shared" ref="P395:P396" si="504">L395-O395</f>
        <v>0</v>
      </c>
      <c r="Q395" s="238"/>
      <c r="R395" s="114"/>
      <c r="S395" s="85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</row>
    <row r="396" spans="1:162" ht="49.5" x14ac:dyDescent="0.2">
      <c r="A396" s="200"/>
      <c r="B396" s="128"/>
      <c r="C396" s="128"/>
      <c r="D396" s="128"/>
      <c r="E396" s="128"/>
      <c r="F396" s="128">
        <v>11</v>
      </c>
      <c r="G396" s="161" t="s">
        <v>233</v>
      </c>
      <c r="H396" s="189"/>
      <c r="I396" s="31"/>
      <c r="J396" s="31"/>
      <c r="K396" s="192"/>
      <c r="L396" s="342"/>
      <c r="M396" s="367"/>
      <c r="N396" s="31"/>
      <c r="O396" s="366">
        <f t="shared" si="503"/>
        <v>0</v>
      </c>
      <c r="P396" s="257">
        <f t="shared" si="504"/>
        <v>0</v>
      </c>
      <c r="Q396" s="238"/>
      <c r="R396" s="114"/>
      <c r="S396" s="85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</row>
    <row r="397" spans="1:162" ht="33" x14ac:dyDescent="0.2">
      <c r="A397" s="199"/>
      <c r="B397" s="42"/>
      <c r="C397" s="42"/>
      <c r="D397" s="42"/>
      <c r="E397" s="42" t="s">
        <v>18</v>
      </c>
      <c r="F397" s="42"/>
      <c r="G397" s="160" t="s">
        <v>234</v>
      </c>
      <c r="H397" s="184">
        <f t="shared" ref="H397:J397" si="505">H398</f>
        <v>0</v>
      </c>
      <c r="I397" s="33">
        <f t="shared" si="505"/>
        <v>0</v>
      </c>
      <c r="J397" s="33">
        <f t="shared" si="505"/>
        <v>0</v>
      </c>
      <c r="K397" s="192"/>
      <c r="L397" s="73">
        <f t="shared" ref="L397:Q397" si="506">L398</f>
        <v>0</v>
      </c>
      <c r="M397" s="48">
        <f t="shared" si="506"/>
        <v>0</v>
      </c>
      <c r="N397" s="33">
        <f t="shared" si="506"/>
        <v>0</v>
      </c>
      <c r="O397" s="375">
        <f t="shared" si="506"/>
        <v>0</v>
      </c>
      <c r="P397" s="261">
        <f t="shared" si="506"/>
        <v>0</v>
      </c>
      <c r="Q397" s="248">
        <f t="shared" si="506"/>
        <v>0</v>
      </c>
      <c r="R397" s="114"/>
      <c r="S397" s="85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</row>
    <row r="398" spans="1:162" ht="33" x14ac:dyDescent="0.2">
      <c r="A398" s="200"/>
      <c r="B398" s="128"/>
      <c r="C398" s="128"/>
      <c r="D398" s="128"/>
      <c r="E398" s="128"/>
      <c r="F398" s="128" t="s">
        <v>20</v>
      </c>
      <c r="G398" s="161" t="s">
        <v>235</v>
      </c>
      <c r="H398" s="189"/>
      <c r="I398" s="31"/>
      <c r="J398" s="31"/>
      <c r="K398" s="192"/>
      <c r="L398" s="342"/>
      <c r="M398" s="367"/>
      <c r="N398" s="31"/>
      <c r="O398" s="366">
        <f t="shared" ref="O398" si="507">+M398+N398</f>
        <v>0</v>
      </c>
      <c r="P398" s="257">
        <f t="shared" ref="P398" si="508">L398-O398</f>
        <v>0</v>
      </c>
      <c r="Q398" s="238"/>
      <c r="R398" s="114"/>
      <c r="S398" s="85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</row>
    <row r="399" spans="1:162" ht="49.5" x14ac:dyDescent="0.2">
      <c r="A399" s="199"/>
      <c r="B399" s="42"/>
      <c r="C399" s="42"/>
      <c r="D399" s="42">
        <v>56</v>
      </c>
      <c r="E399" s="42"/>
      <c r="F399" s="42"/>
      <c r="G399" s="160" t="s">
        <v>159</v>
      </c>
      <c r="H399" s="184">
        <f t="shared" ref="H399:J399" si="509">+H400+H401+H402+H403+H404+H405</f>
        <v>0</v>
      </c>
      <c r="I399" s="33">
        <f t="shared" si="509"/>
        <v>0</v>
      </c>
      <c r="J399" s="33">
        <f t="shared" si="509"/>
        <v>0</v>
      </c>
      <c r="K399" s="192"/>
      <c r="L399" s="73">
        <f>+L400+L401+L402+L403+L404+L405</f>
        <v>0</v>
      </c>
      <c r="M399" s="48">
        <f>+M400+M401+M402+M403+M404+M405</f>
        <v>0</v>
      </c>
      <c r="N399" s="33">
        <f t="shared" ref="N399:O399" si="510">+N400+N401+N402+N403+N404+N405</f>
        <v>0</v>
      </c>
      <c r="O399" s="375">
        <f t="shared" si="510"/>
        <v>0</v>
      </c>
      <c r="P399" s="261">
        <f>+P400+P401+P402+P403+P404+P405</f>
        <v>0</v>
      </c>
      <c r="Q399" s="248">
        <f>+Q400+Q401+Q402+Q403+Q404+Q405</f>
        <v>0</v>
      </c>
      <c r="R399" s="114"/>
      <c r="S399" s="85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</row>
    <row r="400" spans="1:162" ht="33" x14ac:dyDescent="0.2">
      <c r="A400" s="200"/>
      <c r="B400" s="128"/>
      <c r="C400" s="128"/>
      <c r="D400" s="128"/>
      <c r="E400" s="129" t="s">
        <v>56</v>
      </c>
      <c r="F400" s="128"/>
      <c r="G400" s="161" t="s">
        <v>236</v>
      </c>
      <c r="H400" s="197"/>
      <c r="I400" s="35"/>
      <c r="J400" s="35"/>
      <c r="K400" s="192"/>
      <c r="L400" s="326"/>
      <c r="M400" s="386"/>
      <c r="N400" s="35"/>
      <c r="O400" s="366">
        <f t="shared" ref="O400:O405" si="511">+M400+N400</f>
        <v>0</v>
      </c>
      <c r="P400" s="257">
        <f t="shared" ref="P400:P405" si="512">L400-O400</f>
        <v>0</v>
      </c>
      <c r="Q400" s="238"/>
      <c r="R400" s="114"/>
      <c r="S400" s="85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</row>
    <row r="401" spans="1:162" ht="18" x14ac:dyDescent="0.2">
      <c r="A401" s="200"/>
      <c r="B401" s="128"/>
      <c r="C401" s="128"/>
      <c r="D401" s="128"/>
      <c r="E401" s="129" t="s">
        <v>58</v>
      </c>
      <c r="F401" s="128"/>
      <c r="G401" s="161" t="s">
        <v>182</v>
      </c>
      <c r="H401" s="189"/>
      <c r="I401" s="31"/>
      <c r="J401" s="31"/>
      <c r="K401" s="192"/>
      <c r="L401" s="342"/>
      <c r="M401" s="367"/>
      <c r="N401" s="31"/>
      <c r="O401" s="366">
        <f t="shared" si="511"/>
        <v>0</v>
      </c>
      <c r="P401" s="257">
        <f t="shared" si="512"/>
        <v>0</v>
      </c>
      <c r="Q401" s="238"/>
      <c r="R401" s="114"/>
      <c r="S401" s="85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</row>
    <row r="402" spans="1:162" ht="33" x14ac:dyDescent="0.2">
      <c r="A402" s="200"/>
      <c r="B402" s="128"/>
      <c r="C402" s="128"/>
      <c r="D402" s="128"/>
      <c r="E402" s="129" t="s">
        <v>63</v>
      </c>
      <c r="F402" s="128"/>
      <c r="G402" s="161" t="s">
        <v>237</v>
      </c>
      <c r="H402" s="189"/>
      <c r="I402" s="31"/>
      <c r="J402" s="31"/>
      <c r="K402" s="192"/>
      <c r="L402" s="342"/>
      <c r="M402" s="367"/>
      <c r="N402" s="31"/>
      <c r="O402" s="366">
        <f t="shared" si="511"/>
        <v>0</v>
      </c>
      <c r="P402" s="257">
        <f t="shared" si="512"/>
        <v>0</v>
      </c>
      <c r="Q402" s="238"/>
      <c r="R402" s="114"/>
      <c r="S402" s="85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</row>
    <row r="403" spans="1:162" ht="33" x14ac:dyDescent="0.2">
      <c r="A403" s="200"/>
      <c r="B403" s="128"/>
      <c r="C403" s="128"/>
      <c r="D403" s="128"/>
      <c r="E403" s="129" t="s">
        <v>238</v>
      </c>
      <c r="F403" s="128"/>
      <c r="G403" s="161" t="s">
        <v>239</v>
      </c>
      <c r="H403" s="189"/>
      <c r="I403" s="31"/>
      <c r="J403" s="31"/>
      <c r="K403" s="192"/>
      <c r="L403" s="342"/>
      <c r="M403" s="367"/>
      <c r="N403" s="31"/>
      <c r="O403" s="366">
        <f t="shared" si="511"/>
        <v>0</v>
      </c>
      <c r="P403" s="257">
        <f t="shared" si="512"/>
        <v>0</v>
      </c>
      <c r="Q403" s="238"/>
      <c r="R403" s="114"/>
      <c r="S403" s="85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</row>
    <row r="404" spans="1:162" ht="18" x14ac:dyDescent="0.2">
      <c r="A404" s="200"/>
      <c r="B404" s="128"/>
      <c r="C404" s="128"/>
      <c r="D404" s="128"/>
      <c r="E404" s="129" t="s">
        <v>240</v>
      </c>
      <c r="F404" s="128"/>
      <c r="G404" s="161" t="s">
        <v>241</v>
      </c>
      <c r="H404" s="189"/>
      <c r="I404" s="31"/>
      <c r="J404" s="31"/>
      <c r="K404" s="192"/>
      <c r="L404" s="342"/>
      <c r="M404" s="367"/>
      <c r="N404" s="31"/>
      <c r="O404" s="366">
        <f t="shared" si="511"/>
        <v>0</v>
      </c>
      <c r="P404" s="257">
        <f t="shared" si="512"/>
        <v>0</v>
      </c>
      <c r="Q404" s="238"/>
      <c r="R404" s="114"/>
      <c r="S404" s="85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</row>
    <row r="405" spans="1:162" ht="18" x14ac:dyDescent="0.2">
      <c r="A405" s="200"/>
      <c r="B405" s="128"/>
      <c r="C405" s="128"/>
      <c r="D405" s="128"/>
      <c r="E405" s="129" t="s">
        <v>242</v>
      </c>
      <c r="F405" s="128"/>
      <c r="G405" s="161" t="s">
        <v>243</v>
      </c>
      <c r="H405" s="189"/>
      <c r="I405" s="31"/>
      <c r="J405" s="31"/>
      <c r="K405" s="192"/>
      <c r="L405" s="342"/>
      <c r="M405" s="367"/>
      <c r="N405" s="31"/>
      <c r="O405" s="366">
        <f t="shared" si="511"/>
        <v>0</v>
      </c>
      <c r="P405" s="257">
        <f t="shared" si="512"/>
        <v>0</v>
      </c>
      <c r="Q405" s="238"/>
      <c r="R405" s="114"/>
      <c r="S405" s="85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</row>
    <row r="406" spans="1:162" ht="18" x14ac:dyDescent="0.2">
      <c r="A406" s="199"/>
      <c r="B406" s="42"/>
      <c r="C406" s="42"/>
      <c r="D406" s="42">
        <v>57</v>
      </c>
      <c r="E406" s="42"/>
      <c r="F406" s="42"/>
      <c r="G406" s="160" t="s">
        <v>316</v>
      </c>
      <c r="H406" s="184">
        <f t="shared" ref="H406:J406" si="513">H407</f>
        <v>4376000</v>
      </c>
      <c r="I406" s="33">
        <f t="shared" si="513"/>
        <v>4034766</v>
      </c>
      <c r="J406" s="33">
        <f t="shared" si="513"/>
        <v>341234</v>
      </c>
      <c r="K406" s="192">
        <f t="shared" si="461"/>
        <v>92.2</v>
      </c>
      <c r="L406" s="73">
        <f t="shared" ref="L406" si="514">L407</f>
        <v>752800</v>
      </c>
      <c r="M406" s="48">
        <f>M407</f>
        <v>199845</v>
      </c>
      <c r="N406" s="33">
        <f>N407</f>
        <v>545649</v>
      </c>
      <c r="O406" s="375">
        <f>O407</f>
        <v>745494</v>
      </c>
      <c r="P406" s="261">
        <f>L406-O406</f>
        <v>7306</v>
      </c>
      <c r="Q406" s="237">
        <f t="shared" ref="Q406" si="515">ROUND(O406/L406*100,2)</f>
        <v>99.03</v>
      </c>
      <c r="R406" s="114"/>
      <c r="S406" s="85">
        <f>O406-R406</f>
        <v>745494</v>
      </c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</row>
    <row r="407" spans="1:162" ht="18" x14ac:dyDescent="0.2">
      <c r="A407" s="199"/>
      <c r="B407" s="42"/>
      <c r="C407" s="42"/>
      <c r="D407" s="42"/>
      <c r="E407" s="42" t="s">
        <v>18</v>
      </c>
      <c r="F407" s="42"/>
      <c r="G407" s="160" t="s">
        <v>358</v>
      </c>
      <c r="H407" s="184">
        <f t="shared" ref="H407:J407" si="516">+H408</f>
        <v>4376000</v>
      </c>
      <c r="I407" s="33">
        <f t="shared" si="516"/>
        <v>4034766</v>
      </c>
      <c r="J407" s="33">
        <f t="shared" si="516"/>
        <v>341234</v>
      </c>
      <c r="K407" s="192">
        <f t="shared" si="461"/>
        <v>92.2</v>
      </c>
      <c r="L407" s="73">
        <f t="shared" ref="L407:N407" si="517">+L408</f>
        <v>752800</v>
      </c>
      <c r="M407" s="48">
        <f t="shared" si="517"/>
        <v>199845</v>
      </c>
      <c r="N407" s="33">
        <f t="shared" si="517"/>
        <v>545649</v>
      </c>
      <c r="O407" s="375">
        <f t="shared" ref="O407:O435" si="518">+M407+N407</f>
        <v>745494</v>
      </c>
      <c r="P407" s="261">
        <f t="shared" ref="P407:P408" si="519">L407-O407</f>
        <v>7306</v>
      </c>
      <c r="Q407" s="237">
        <f t="shared" ref="Q407:Q408" si="520">ROUND(O407/L407*100,2)</f>
        <v>99.03</v>
      </c>
      <c r="R407" s="114"/>
      <c r="S407" s="87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</row>
    <row r="408" spans="1:162" ht="18" x14ac:dyDescent="0.2">
      <c r="A408" s="199"/>
      <c r="B408" s="42"/>
      <c r="C408" s="42"/>
      <c r="D408" s="42"/>
      <c r="E408" s="42"/>
      <c r="F408" s="42" t="s">
        <v>20</v>
      </c>
      <c r="G408" s="160" t="s">
        <v>350</v>
      </c>
      <c r="H408" s="184">
        <v>4376000</v>
      </c>
      <c r="I408" s="33">
        <v>4034766</v>
      </c>
      <c r="J408" s="31">
        <f>H408-I408</f>
        <v>341234</v>
      </c>
      <c r="K408" s="192">
        <f t="shared" si="461"/>
        <v>92.2</v>
      </c>
      <c r="L408" s="73">
        <v>752800</v>
      </c>
      <c r="M408" s="48">
        <f>+M409+M419+M421+M427+M428+M429+M430+M431+M432+M423</f>
        <v>199845</v>
      </c>
      <c r="N408" s="33">
        <f t="shared" ref="N408" si="521">+N409+N419+N421+N427+N428+N429+N430+N431+N432+N423</f>
        <v>545649</v>
      </c>
      <c r="O408" s="375">
        <f t="shared" si="518"/>
        <v>745494</v>
      </c>
      <c r="P408" s="261">
        <f t="shared" si="519"/>
        <v>7306</v>
      </c>
      <c r="Q408" s="237">
        <f t="shared" si="520"/>
        <v>99.03</v>
      </c>
      <c r="R408" s="114"/>
      <c r="S408" s="87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</row>
    <row r="409" spans="1:162" ht="18" x14ac:dyDescent="0.2">
      <c r="A409" s="199"/>
      <c r="B409" s="42"/>
      <c r="C409" s="42"/>
      <c r="D409" s="42"/>
      <c r="E409" s="42"/>
      <c r="F409" s="42"/>
      <c r="G409" s="160" t="s">
        <v>359</v>
      </c>
      <c r="H409" s="184"/>
      <c r="I409" s="33"/>
      <c r="J409" s="33"/>
      <c r="K409" s="192"/>
      <c r="L409" s="73"/>
      <c r="M409" s="48">
        <f t="shared" ref="M409:N409" si="522">+M410+M411</f>
        <v>12046</v>
      </c>
      <c r="N409" s="33">
        <f t="shared" si="522"/>
        <v>12551</v>
      </c>
      <c r="O409" s="375">
        <f t="shared" si="518"/>
        <v>24597</v>
      </c>
      <c r="P409" s="261"/>
      <c r="Q409" s="248"/>
      <c r="R409" s="114"/>
      <c r="S409" s="87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</row>
    <row r="410" spans="1:162" ht="18" x14ac:dyDescent="0.2">
      <c r="A410" s="200"/>
      <c r="B410" s="128"/>
      <c r="C410" s="128"/>
      <c r="D410" s="128"/>
      <c r="E410" s="128"/>
      <c r="F410" s="128"/>
      <c r="G410" s="161" t="s">
        <v>244</v>
      </c>
      <c r="H410" s="189"/>
      <c r="I410" s="31"/>
      <c r="J410" s="31"/>
      <c r="K410" s="192"/>
      <c r="L410" s="342"/>
      <c r="M410" s="367">
        <v>12046</v>
      </c>
      <c r="N410" s="31">
        <v>12551</v>
      </c>
      <c r="O410" s="366">
        <f t="shared" si="518"/>
        <v>24597</v>
      </c>
      <c r="P410" s="257"/>
      <c r="Q410" s="238"/>
      <c r="R410" s="114"/>
      <c r="S410" s="87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</row>
    <row r="411" spans="1:162" ht="18" x14ac:dyDescent="0.2">
      <c r="A411" s="200"/>
      <c r="B411" s="128"/>
      <c r="C411" s="128"/>
      <c r="D411" s="128"/>
      <c r="E411" s="128"/>
      <c r="F411" s="128"/>
      <c r="G411" s="161" t="s">
        <v>245</v>
      </c>
      <c r="H411" s="189"/>
      <c r="I411" s="31"/>
      <c r="J411" s="31"/>
      <c r="K411" s="192"/>
      <c r="L411" s="342"/>
      <c r="M411" s="367"/>
      <c r="N411" s="31"/>
      <c r="O411" s="375">
        <f t="shared" si="518"/>
        <v>0</v>
      </c>
      <c r="P411" s="264"/>
      <c r="Q411" s="246"/>
      <c r="R411" s="114"/>
      <c r="S411" s="87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</row>
    <row r="412" spans="1:162" ht="18" x14ac:dyDescent="0.2">
      <c r="A412" s="200"/>
      <c r="B412" s="128"/>
      <c r="C412" s="128"/>
      <c r="D412" s="128"/>
      <c r="E412" s="128"/>
      <c r="F412" s="128"/>
      <c r="G412" s="161" t="s">
        <v>246</v>
      </c>
      <c r="H412" s="189"/>
      <c r="I412" s="31"/>
      <c r="J412" s="31"/>
      <c r="K412" s="192"/>
      <c r="L412" s="342"/>
      <c r="M412" s="367"/>
      <c r="N412" s="31"/>
      <c r="O412" s="366">
        <f t="shared" ref="O412:O414" si="523">+M412+N412</f>
        <v>0</v>
      </c>
      <c r="P412" s="257"/>
      <c r="Q412" s="238"/>
      <c r="R412" s="114"/>
      <c r="S412" s="87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</row>
    <row r="413" spans="1:162" ht="18" x14ac:dyDescent="0.2">
      <c r="A413" s="200"/>
      <c r="B413" s="128"/>
      <c r="C413" s="128"/>
      <c r="D413" s="128"/>
      <c r="E413" s="128"/>
      <c r="F413" s="128"/>
      <c r="G413" s="161" t="s">
        <v>247</v>
      </c>
      <c r="H413" s="189"/>
      <c r="I413" s="31"/>
      <c r="J413" s="31"/>
      <c r="K413" s="192"/>
      <c r="L413" s="342"/>
      <c r="M413" s="367"/>
      <c r="N413" s="31"/>
      <c r="O413" s="366">
        <f t="shared" si="523"/>
        <v>0</v>
      </c>
      <c r="P413" s="257"/>
      <c r="Q413" s="238"/>
      <c r="R413" s="114"/>
      <c r="S413" s="87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</row>
    <row r="414" spans="1:162" ht="18" x14ac:dyDescent="0.2">
      <c r="A414" s="200"/>
      <c r="B414" s="128"/>
      <c r="C414" s="128"/>
      <c r="D414" s="128"/>
      <c r="E414" s="128"/>
      <c r="F414" s="128"/>
      <c r="G414" s="161" t="s">
        <v>248</v>
      </c>
      <c r="H414" s="189"/>
      <c r="I414" s="31"/>
      <c r="J414" s="31"/>
      <c r="K414" s="192"/>
      <c r="L414" s="342"/>
      <c r="M414" s="367"/>
      <c r="N414" s="31"/>
      <c r="O414" s="366">
        <f t="shared" si="523"/>
        <v>0</v>
      </c>
      <c r="P414" s="257"/>
      <c r="Q414" s="238"/>
      <c r="R414" s="114"/>
      <c r="S414" s="87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</row>
    <row r="415" spans="1:162" ht="18" x14ac:dyDescent="0.2">
      <c r="A415" s="200"/>
      <c r="B415" s="128"/>
      <c r="C415" s="128"/>
      <c r="D415" s="128"/>
      <c r="E415" s="128"/>
      <c r="F415" s="128"/>
      <c r="G415" s="161" t="s">
        <v>249</v>
      </c>
      <c r="H415" s="189"/>
      <c r="I415" s="31"/>
      <c r="J415" s="31"/>
      <c r="K415" s="192"/>
      <c r="L415" s="342"/>
      <c r="M415" s="367"/>
      <c r="N415" s="31"/>
      <c r="O415" s="375">
        <f t="shared" si="518"/>
        <v>0</v>
      </c>
      <c r="P415" s="264"/>
      <c r="Q415" s="246"/>
      <c r="R415" s="114"/>
      <c r="S415" s="87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</row>
    <row r="416" spans="1:162" ht="18" x14ac:dyDescent="0.2">
      <c r="A416" s="200"/>
      <c r="B416" s="128"/>
      <c r="C416" s="128"/>
      <c r="D416" s="128"/>
      <c r="E416" s="128"/>
      <c r="F416" s="128"/>
      <c r="G416" s="161" t="s">
        <v>250</v>
      </c>
      <c r="H416" s="189"/>
      <c r="I416" s="31"/>
      <c r="J416" s="31"/>
      <c r="K416" s="192"/>
      <c r="L416" s="342"/>
      <c r="M416" s="367"/>
      <c r="N416" s="31"/>
      <c r="O416" s="366">
        <f t="shared" ref="O416:O418" si="524">+M416+N416</f>
        <v>0</v>
      </c>
      <c r="P416" s="257"/>
      <c r="Q416" s="238"/>
      <c r="R416" s="114"/>
      <c r="S416" s="87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</row>
    <row r="417" spans="1:162" ht="18" x14ac:dyDescent="0.2">
      <c r="A417" s="200"/>
      <c r="B417" s="128"/>
      <c r="C417" s="128"/>
      <c r="D417" s="128"/>
      <c r="E417" s="128"/>
      <c r="F417" s="128"/>
      <c r="G417" s="161" t="s">
        <v>251</v>
      </c>
      <c r="H417" s="189"/>
      <c r="I417" s="31"/>
      <c r="J417" s="31"/>
      <c r="K417" s="192"/>
      <c r="L417" s="342"/>
      <c r="M417" s="367"/>
      <c r="N417" s="31"/>
      <c r="O417" s="366">
        <f t="shared" si="524"/>
        <v>0</v>
      </c>
      <c r="P417" s="257"/>
      <c r="Q417" s="238"/>
      <c r="R417" s="114"/>
      <c r="S417" s="87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</row>
    <row r="418" spans="1:162" ht="18" x14ac:dyDescent="0.2">
      <c r="A418" s="200"/>
      <c r="B418" s="128"/>
      <c r="C418" s="128"/>
      <c r="D418" s="128"/>
      <c r="E418" s="128"/>
      <c r="F418" s="128"/>
      <c r="G418" s="161" t="s">
        <v>252</v>
      </c>
      <c r="H418" s="189"/>
      <c r="I418" s="31"/>
      <c r="J418" s="31"/>
      <c r="K418" s="192"/>
      <c r="L418" s="342"/>
      <c r="M418" s="367"/>
      <c r="N418" s="31"/>
      <c r="O418" s="366">
        <f t="shared" si="524"/>
        <v>0</v>
      </c>
      <c r="P418" s="257"/>
      <c r="Q418" s="238"/>
      <c r="R418" s="114"/>
      <c r="S418" s="87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</row>
    <row r="419" spans="1:162" ht="33" x14ac:dyDescent="0.2">
      <c r="A419" s="199"/>
      <c r="B419" s="42"/>
      <c r="C419" s="42"/>
      <c r="D419" s="42"/>
      <c r="E419" s="42"/>
      <c r="F419" s="42"/>
      <c r="G419" s="160" t="s">
        <v>360</v>
      </c>
      <c r="H419" s="184"/>
      <c r="I419" s="33"/>
      <c r="J419" s="33"/>
      <c r="K419" s="192"/>
      <c r="L419" s="73"/>
      <c r="M419" s="48">
        <v>44724</v>
      </c>
      <c r="N419" s="33">
        <v>213635</v>
      </c>
      <c r="O419" s="364">
        <f t="shared" ref="O419" si="525">+M419+N419</f>
        <v>258359</v>
      </c>
      <c r="P419" s="257"/>
      <c r="Q419" s="238"/>
      <c r="R419" s="114"/>
      <c r="S419" s="87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</row>
    <row r="420" spans="1:162" ht="18" x14ac:dyDescent="0.2">
      <c r="A420" s="200"/>
      <c r="B420" s="128"/>
      <c r="C420" s="128"/>
      <c r="D420" s="128"/>
      <c r="E420" s="128"/>
      <c r="F420" s="128"/>
      <c r="G420" s="175" t="s">
        <v>253</v>
      </c>
      <c r="H420" s="189"/>
      <c r="I420" s="31"/>
      <c r="J420" s="31"/>
      <c r="K420" s="192"/>
      <c r="L420" s="342"/>
      <c r="M420" s="367">
        <v>44724</v>
      </c>
      <c r="N420" s="81">
        <v>0</v>
      </c>
      <c r="O420" s="366">
        <f t="shared" si="518"/>
        <v>44724</v>
      </c>
      <c r="P420" s="257"/>
      <c r="Q420" s="238"/>
      <c r="R420" s="114"/>
      <c r="S420" s="87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</row>
    <row r="421" spans="1:162" ht="49.5" x14ac:dyDescent="0.2">
      <c r="A421" s="199"/>
      <c r="B421" s="42"/>
      <c r="C421" s="42"/>
      <c r="D421" s="42"/>
      <c r="E421" s="42"/>
      <c r="F421" s="42"/>
      <c r="G421" s="160" t="s">
        <v>361</v>
      </c>
      <c r="H421" s="184"/>
      <c r="I421" s="33"/>
      <c r="J421" s="33"/>
      <c r="K421" s="192"/>
      <c r="L421" s="73"/>
      <c r="M421" s="48">
        <v>103701</v>
      </c>
      <c r="N421" s="33">
        <v>278542</v>
      </c>
      <c r="O421" s="364">
        <f t="shared" si="518"/>
        <v>382243</v>
      </c>
      <c r="P421" s="257"/>
      <c r="Q421" s="238"/>
      <c r="R421" s="114"/>
      <c r="S421" s="87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</row>
    <row r="422" spans="1:162" ht="18" x14ac:dyDescent="0.2">
      <c r="A422" s="200"/>
      <c r="B422" s="128"/>
      <c r="C422" s="128"/>
      <c r="D422" s="128"/>
      <c r="E422" s="128"/>
      <c r="F422" s="128"/>
      <c r="G422" s="175" t="s">
        <v>254</v>
      </c>
      <c r="H422" s="189"/>
      <c r="I422" s="31"/>
      <c r="J422" s="31"/>
      <c r="K422" s="192"/>
      <c r="L422" s="342"/>
      <c r="M422" s="367">
        <v>103701</v>
      </c>
      <c r="N422" s="81">
        <v>278542</v>
      </c>
      <c r="O422" s="366">
        <f t="shared" si="518"/>
        <v>382243</v>
      </c>
      <c r="P422" s="257"/>
      <c r="Q422" s="238"/>
      <c r="R422" s="114"/>
      <c r="S422" s="87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</row>
    <row r="423" spans="1:162" ht="18" x14ac:dyDescent="0.2">
      <c r="A423" s="200"/>
      <c r="B423" s="128"/>
      <c r="C423" s="128"/>
      <c r="D423" s="128"/>
      <c r="E423" s="128"/>
      <c r="F423" s="128"/>
      <c r="G423" s="160" t="s">
        <v>255</v>
      </c>
      <c r="H423" s="191"/>
      <c r="I423" s="34"/>
      <c r="J423" s="34"/>
      <c r="K423" s="192"/>
      <c r="L423" s="350"/>
      <c r="M423" s="381">
        <f>+M424+M425+M426</f>
        <v>0</v>
      </c>
      <c r="N423" s="381">
        <f t="shared" ref="N423:O423" si="526">+N424+N425+N426</f>
        <v>0</v>
      </c>
      <c r="O423" s="381">
        <f t="shared" si="526"/>
        <v>0</v>
      </c>
      <c r="P423" s="264"/>
      <c r="Q423" s="246"/>
      <c r="R423" s="114"/>
      <c r="S423" s="87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</row>
    <row r="424" spans="1:162" ht="18" x14ac:dyDescent="0.2">
      <c r="A424" s="200"/>
      <c r="B424" s="128"/>
      <c r="C424" s="128"/>
      <c r="D424" s="128"/>
      <c r="E424" s="128"/>
      <c r="F424" s="128"/>
      <c r="G424" s="161" t="s">
        <v>256</v>
      </c>
      <c r="H424" s="189"/>
      <c r="I424" s="31"/>
      <c r="J424" s="31"/>
      <c r="K424" s="192"/>
      <c r="L424" s="342"/>
      <c r="M424" s="367"/>
      <c r="N424" s="31"/>
      <c r="O424" s="366">
        <f t="shared" si="518"/>
        <v>0</v>
      </c>
      <c r="P424" s="257"/>
      <c r="Q424" s="238"/>
      <c r="R424" s="114"/>
      <c r="S424" s="87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</row>
    <row r="425" spans="1:162" ht="18" x14ac:dyDescent="0.2">
      <c r="A425" s="200"/>
      <c r="B425" s="128"/>
      <c r="C425" s="128"/>
      <c r="D425" s="128"/>
      <c r="E425" s="128"/>
      <c r="F425" s="128"/>
      <c r="G425" s="161" t="s">
        <v>257</v>
      </c>
      <c r="H425" s="189"/>
      <c r="I425" s="31"/>
      <c r="J425" s="31"/>
      <c r="K425" s="192"/>
      <c r="L425" s="342"/>
      <c r="M425" s="367"/>
      <c r="N425" s="31"/>
      <c r="O425" s="366">
        <f t="shared" si="518"/>
        <v>0</v>
      </c>
      <c r="P425" s="257"/>
      <c r="Q425" s="238"/>
      <c r="R425" s="114"/>
      <c r="S425" s="87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</row>
    <row r="426" spans="1:162" ht="18" x14ac:dyDescent="0.2">
      <c r="A426" s="200"/>
      <c r="B426" s="128"/>
      <c r="C426" s="128"/>
      <c r="D426" s="128"/>
      <c r="E426" s="128"/>
      <c r="F426" s="128"/>
      <c r="G426" s="161" t="s">
        <v>416</v>
      </c>
      <c r="H426" s="189"/>
      <c r="I426" s="31"/>
      <c r="J426" s="31"/>
      <c r="K426" s="192"/>
      <c r="L426" s="342"/>
      <c r="M426" s="367"/>
      <c r="N426" s="31"/>
      <c r="O426" s="366">
        <f t="shared" si="518"/>
        <v>0</v>
      </c>
      <c r="P426" s="257"/>
      <c r="Q426" s="238"/>
      <c r="R426" s="114"/>
      <c r="S426" s="87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</row>
    <row r="427" spans="1:162" s="1" customFormat="1" ht="18" x14ac:dyDescent="0.25">
      <c r="A427" s="199"/>
      <c r="B427" s="42"/>
      <c r="C427" s="42"/>
      <c r="D427" s="42"/>
      <c r="E427" s="42"/>
      <c r="F427" s="42"/>
      <c r="G427" s="160" t="s">
        <v>258</v>
      </c>
      <c r="H427" s="191"/>
      <c r="I427" s="34"/>
      <c r="J427" s="34"/>
      <c r="K427" s="192"/>
      <c r="L427" s="350"/>
      <c r="M427" s="381"/>
      <c r="N427" s="34">
        <v>0</v>
      </c>
      <c r="O427" s="364">
        <f t="shared" si="518"/>
        <v>0</v>
      </c>
      <c r="P427" s="256"/>
      <c r="Q427" s="237"/>
      <c r="R427" s="115"/>
      <c r="S427" s="88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  <c r="DG427" s="11"/>
      <c r="DH427" s="11"/>
      <c r="DI427" s="11"/>
      <c r="DJ427" s="11"/>
      <c r="DK427" s="11"/>
      <c r="DL427" s="11"/>
      <c r="DM427" s="11"/>
      <c r="DN427" s="11"/>
      <c r="DO427" s="11"/>
      <c r="DP427" s="11"/>
      <c r="DQ427" s="11"/>
      <c r="DR427" s="11"/>
      <c r="DS427" s="11"/>
      <c r="DT427" s="11"/>
      <c r="DU427" s="11"/>
      <c r="DV427" s="11"/>
      <c r="DW427" s="11"/>
      <c r="DX427" s="11"/>
      <c r="DY427" s="11"/>
      <c r="DZ427" s="11"/>
      <c r="EA427" s="11"/>
      <c r="EB427" s="11"/>
      <c r="EC427" s="11"/>
      <c r="ED427" s="11"/>
      <c r="EE427" s="11"/>
      <c r="EF427" s="11"/>
      <c r="EG427" s="11"/>
      <c r="EH427" s="11"/>
      <c r="EI427" s="11"/>
      <c r="EJ427" s="11"/>
      <c r="EK427" s="11"/>
      <c r="EL427" s="11"/>
      <c r="EM427" s="11"/>
      <c r="EN427" s="11"/>
      <c r="EO427" s="11"/>
      <c r="EP427" s="11"/>
      <c r="EQ427" s="11"/>
      <c r="ER427" s="11"/>
      <c r="ES427" s="11"/>
      <c r="ET427" s="11"/>
      <c r="EU427" s="11"/>
      <c r="EV427" s="11"/>
      <c r="EW427" s="11"/>
      <c r="EX427" s="11"/>
      <c r="EY427" s="11"/>
      <c r="EZ427" s="11"/>
      <c r="FA427" s="11"/>
      <c r="FB427" s="11"/>
      <c r="FC427" s="11"/>
      <c r="FD427" s="11"/>
      <c r="FE427" s="11"/>
      <c r="FF427" s="11"/>
    </row>
    <row r="428" spans="1:162" s="1" customFormat="1" ht="33" x14ac:dyDescent="0.25">
      <c r="A428" s="199"/>
      <c r="B428" s="42"/>
      <c r="C428" s="42"/>
      <c r="D428" s="42"/>
      <c r="E428" s="42"/>
      <c r="F428" s="42"/>
      <c r="G428" s="160" t="s">
        <v>259</v>
      </c>
      <c r="H428" s="191"/>
      <c r="I428" s="34"/>
      <c r="J428" s="34"/>
      <c r="K428" s="192"/>
      <c r="L428" s="350"/>
      <c r="M428" s="381"/>
      <c r="N428" s="34"/>
      <c r="O428" s="364">
        <f t="shared" si="518"/>
        <v>0</v>
      </c>
      <c r="P428" s="256"/>
      <c r="Q428" s="237"/>
      <c r="R428" s="115"/>
      <c r="S428" s="88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  <c r="DG428" s="11"/>
      <c r="DH428" s="11"/>
      <c r="DI428" s="11"/>
      <c r="DJ428" s="11"/>
      <c r="DK428" s="11"/>
      <c r="DL428" s="11"/>
      <c r="DM428" s="11"/>
      <c r="DN428" s="11"/>
      <c r="DO428" s="11"/>
      <c r="DP428" s="11"/>
      <c r="DQ428" s="11"/>
      <c r="DR428" s="11"/>
      <c r="DS428" s="11"/>
      <c r="DT428" s="11"/>
      <c r="DU428" s="11"/>
      <c r="DV428" s="11"/>
      <c r="DW428" s="11"/>
      <c r="DX428" s="11"/>
      <c r="DY428" s="11"/>
      <c r="DZ428" s="11"/>
      <c r="EA428" s="11"/>
      <c r="EB428" s="11"/>
      <c r="EC428" s="11"/>
      <c r="ED428" s="11"/>
      <c r="EE428" s="11"/>
      <c r="EF428" s="11"/>
      <c r="EG428" s="11"/>
      <c r="EH428" s="11"/>
      <c r="EI428" s="11"/>
      <c r="EJ428" s="11"/>
      <c r="EK428" s="11"/>
      <c r="EL428" s="11"/>
      <c r="EM428" s="11"/>
      <c r="EN428" s="11"/>
      <c r="EO428" s="11"/>
      <c r="EP428" s="11"/>
      <c r="EQ428" s="11"/>
      <c r="ER428" s="11"/>
      <c r="ES428" s="11"/>
      <c r="ET428" s="11"/>
      <c r="EU428" s="11"/>
      <c r="EV428" s="11"/>
      <c r="EW428" s="11"/>
      <c r="EX428" s="11"/>
      <c r="EY428" s="11"/>
      <c r="EZ428" s="11"/>
      <c r="FA428" s="11"/>
      <c r="FB428" s="11"/>
      <c r="FC428" s="11"/>
      <c r="FD428" s="11"/>
      <c r="FE428" s="11"/>
      <c r="FF428" s="11"/>
    </row>
    <row r="429" spans="1:162" s="1" customFormat="1" ht="18" x14ac:dyDescent="0.25">
      <c r="A429" s="199"/>
      <c r="B429" s="42"/>
      <c r="C429" s="42"/>
      <c r="D429" s="42"/>
      <c r="E429" s="42"/>
      <c r="F429" s="42"/>
      <c r="G429" s="160" t="s">
        <v>260</v>
      </c>
      <c r="H429" s="191"/>
      <c r="I429" s="34"/>
      <c r="J429" s="34"/>
      <c r="K429" s="192"/>
      <c r="L429" s="350"/>
      <c r="M429" s="381">
        <v>3500</v>
      </c>
      <c r="N429" s="34">
        <v>1000</v>
      </c>
      <c r="O429" s="364">
        <f t="shared" si="518"/>
        <v>4500</v>
      </c>
      <c r="P429" s="256"/>
      <c r="Q429" s="237"/>
      <c r="R429" s="115"/>
      <c r="S429" s="88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  <c r="DG429" s="11"/>
      <c r="DH429" s="11"/>
      <c r="DI429" s="11"/>
      <c r="DJ429" s="11"/>
      <c r="DK429" s="11"/>
      <c r="DL429" s="11"/>
      <c r="DM429" s="11"/>
      <c r="DN429" s="11"/>
      <c r="DO429" s="11"/>
      <c r="DP429" s="11"/>
      <c r="DQ429" s="11"/>
      <c r="DR429" s="11"/>
      <c r="DS429" s="11"/>
      <c r="DT429" s="11"/>
      <c r="DU429" s="11"/>
      <c r="DV429" s="11"/>
      <c r="DW429" s="11"/>
      <c r="DX429" s="11"/>
      <c r="DY429" s="11"/>
      <c r="DZ429" s="11"/>
      <c r="EA429" s="11"/>
      <c r="EB429" s="11"/>
      <c r="EC429" s="11"/>
      <c r="ED429" s="11"/>
      <c r="EE429" s="11"/>
      <c r="EF429" s="11"/>
      <c r="EG429" s="11"/>
      <c r="EH429" s="11"/>
      <c r="EI429" s="11"/>
      <c r="EJ429" s="11"/>
      <c r="EK429" s="11"/>
      <c r="EL429" s="11"/>
      <c r="EM429" s="11"/>
      <c r="EN429" s="11"/>
      <c r="EO429" s="11"/>
      <c r="EP429" s="11"/>
      <c r="EQ429" s="11"/>
      <c r="ER429" s="11"/>
      <c r="ES429" s="11"/>
      <c r="ET429" s="11"/>
      <c r="EU429" s="11"/>
      <c r="EV429" s="11"/>
      <c r="EW429" s="11"/>
      <c r="EX429" s="11"/>
      <c r="EY429" s="11"/>
      <c r="EZ429" s="11"/>
      <c r="FA429" s="11"/>
      <c r="FB429" s="11"/>
      <c r="FC429" s="11"/>
      <c r="FD429" s="11"/>
      <c r="FE429" s="11"/>
      <c r="FF429" s="11"/>
    </row>
    <row r="430" spans="1:162" s="1" customFormat="1" ht="18" x14ac:dyDescent="0.25">
      <c r="A430" s="199"/>
      <c r="B430" s="42"/>
      <c r="C430" s="42"/>
      <c r="D430" s="42"/>
      <c r="E430" s="42"/>
      <c r="F430" s="42"/>
      <c r="G430" s="160" t="s">
        <v>261</v>
      </c>
      <c r="H430" s="191"/>
      <c r="I430" s="34"/>
      <c r="J430" s="34"/>
      <c r="K430" s="192"/>
      <c r="L430" s="350"/>
      <c r="M430" s="381">
        <v>5850</v>
      </c>
      <c r="N430" s="34">
        <v>7447</v>
      </c>
      <c r="O430" s="364">
        <f t="shared" si="518"/>
        <v>13297</v>
      </c>
      <c r="P430" s="256"/>
      <c r="Q430" s="237"/>
      <c r="R430" s="115"/>
      <c r="S430" s="88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  <c r="DG430" s="11"/>
      <c r="DH430" s="11"/>
      <c r="DI430" s="11"/>
      <c r="DJ430" s="11"/>
      <c r="DK430" s="11"/>
      <c r="DL430" s="11"/>
      <c r="DM430" s="11"/>
      <c r="DN430" s="11"/>
      <c r="DO430" s="11"/>
      <c r="DP430" s="11"/>
      <c r="DQ430" s="11"/>
      <c r="DR430" s="11"/>
      <c r="DS430" s="11"/>
      <c r="DT430" s="11"/>
      <c r="DU430" s="11"/>
      <c r="DV430" s="11"/>
      <c r="DW430" s="11"/>
      <c r="DX430" s="11"/>
      <c r="DY430" s="11"/>
      <c r="DZ430" s="11"/>
      <c r="EA430" s="11"/>
      <c r="EB430" s="11"/>
      <c r="EC430" s="11"/>
      <c r="ED430" s="11"/>
      <c r="EE430" s="11"/>
      <c r="EF430" s="11"/>
      <c r="EG430" s="11"/>
      <c r="EH430" s="11"/>
      <c r="EI430" s="11"/>
      <c r="EJ430" s="11"/>
      <c r="EK430" s="11"/>
      <c r="EL430" s="11"/>
      <c r="EM430" s="11"/>
      <c r="EN430" s="11"/>
      <c r="EO430" s="11"/>
      <c r="EP430" s="11"/>
      <c r="EQ430" s="11"/>
      <c r="ER430" s="11"/>
      <c r="ES430" s="11"/>
      <c r="ET430" s="11"/>
      <c r="EU430" s="11"/>
      <c r="EV430" s="11"/>
      <c r="EW430" s="11"/>
      <c r="EX430" s="11"/>
      <c r="EY430" s="11"/>
      <c r="EZ430" s="11"/>
      <c r="FA430" s="11"/>
      <c r="FB430" s="11"/>
      <c r="FC430" s="11"/>
      <c r="FD430" s="11"/>
      <c r="FE430" s="11"/>
      <c r="FF430" s="11"/>
    </row>
    <row r="431" spans="1:162" s="1" customFormat="1" ht="33" x14ac:dyDescent="0.25">
      <c r="A431" s="199"/>
      <c r="B431" s="42"/>
      <c r="C431" s="42"/>
      <c r="D431" s="42"/>
      <c r="E431" s="42"/>
      <c r="F431" s="42"/>
      <c r="G431" s="160" t="s">
        <v>362</v>
      </c>
      <c r="H431" s="191"/>
      <c r="I431" s="34"/>
      <c r="J431" s="34"/>
      <c r="K431" s="192"/>
      <c r="L431" s="350"/>
      <c r="M431" s="381">
        <v>30024</v>
      </c>
      <c r="N431" s="34">
        <v>32474</v>
      </c>
      <c r="O431" s="364">
        <f t="shared" si="518"/>
        <v>62498</v>
      </c>
      <c r="P431" s="256"/>
      <c r="Q431" s="237"/>
      <c r="R431" s="115"/>
      <c r="S431" s="88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  <c r="DG431" s="11"/>
      <c r="DH431" s="11"/>
      <c r="DI431" s="11"/>
      <c r="DJ431" s="11"/>
      <c r="DK431" s="11"/>
      <c r="DL431" s="11"/>
      <c r="DM431" s="11"/>
      <c r="DN431" s="11"/>
      <c r="DO431" s="11"/>
      <c r="DP431" s="11"/>
      <c r="DQ431" s="11"/>
      <c r="DR431" s="11"/>
      <c r="DS431" s="11"/>
      <c r="DT431" s="11"/>
      <c r="DU431" s="11"/>
      <c r="DV431" s="11"/>
      <c r="DW431" s="11"/>
      <c r="DX431" s="11"/>
      <c r="DY431" s="11"/>
      <c r="DZ431" s="11"/>
      <c r="EA431" s="11"/>
      <c r="EB431" s="11"/>
      <c r="EC431" s="11"/>
      <c r="ED431" s="11"/>
      <c r="EE431" s="11"/>
      <c r="EF431" s="11"/>
      <c r="EG431" s="11"/>
      <c r="EH431" s="11"/>
      <c r="EI431" s="11"/>
      <c r="EJ431" s="11"/>
      <c r="EK431" s="11"/>
      <c r="EL431" s="11"/>
      <c r="EM431" s="11"/>
      <c r="EN431" s="11"/>
      <c r="EO431" s="11"/>
      <c r="EP431" s="11"/>
      <c r="EQ431" s="11"/>
      <c r="ER431" s="11"/>
      <c r="ES431" s="11"/>
      <c r="ET431" s="11"/>
      <c r="EU431" s="11"/>
      <c r="EV431" s="11"/>
      <c r="EW431" s="11"/>
      <c r="EX431" s="11"/>
      <c r="EY431" s="11"/>
      <c r="EZ431" s="11"/>
      <c r="FA431" s="11"/>
      <c r="FB431" s="11"/>
      <c r="FC431" s="11"/>
      <c r="FD431" s="11"/>
      <c r="FE431" s="11"/>
      <c r="FF431" s="11"/>
    </row>
    <row r="432" spans="1:162" ht="18" x14ac:dyDescent="0.2">
      <c r="A432" s="200"/>
      <c r="B432" s="128"/>
      <c r="C432" s="128"/>
      <c r="D432" s="128"/>
      <c r="E432" s="128"/>
      <c r="F432" s="128"/>
      <c r="G432" s="161" t="s">
        <v>262</v>
      </c>
      <c r="H432" s="189"/>
      <c r="I432" s="31"/>
      <c r="J432" s="31"/>
      <c r="K432" s="192"/>
      <c r="L432" s="342"/>
      <c r="M432" s="367"/>
      <c r="N432" s="31"/>
      <c r="O432" s="366">
        <f t="shared" si="518"/>
        <v>0</v>
      </c>
      <c r="P432" s="257">
        <f t="shared" ref="P432" si="527">L432-O432</f>
        <v>0</v>
      </c>
      <c r="Q432" s="238"/>
      <c r="R432" s="114"/>
      <c r="S432" s="87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</row>
    <row r="433" spans="1:162" ht="49.5" x14ac:dyDescent="0.2">
      <c r="A433" s="200"/>
      <c r="B433" s="128"/>
      <c r="C433" s="128"/>
      <c r="D433" s="42">
        <v>58</v>
      </c>
      <c r="E433" s="128"/>
      <c r="F433" s="128"/>
      <c r="G433" s="160" t="s">
        <v>367</v>
      </c>
      <c r="H433" s="191">
        <f t="shared" ref="H433:J433" si="528">+H434+H435</f>
        <v>3750000</v>
      </c>
      <c r="I433" s="34">
        <f t="shared" si="528"/>
        <v>3750000</v>
      </c>
      <c r="J433" s="34">
        <f t="shared" si="528"/>
        <v>0</v>
      </c>
      <c r="K433" s="192">
        <f t="shared" si="461"/>
        <v>100</v>
      </c>
      <c r="L433" s="350">
        <f>+L434+L435</f>
        <v>1861000</v>
      </c>
      <c r="M433" s="381">
        <f>+M434+M435</f>
        <v>818738</v>
      </c>
      <c r="N433" s="34">
        <f t="shared" ref="N433" si="529">+N434+N435</f>
        <v>977982</v>
      </c>
      <c r="O433" s="375">
        <f t="shared" si="518"/>
        <v>1796720</v>
      </c>
      <c r="P433" s="261">
        <f>+P434+P435</f>
        <v>64280</v>
      </c>
      <c r="Q433" s="250">
        <f>+Q434+Q435</f>
        <v>0</v>
      </c>
      <c r="R433" s="114"/>
      <c r="S433" s="87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</row>
    <row r="434" spans="1:162" ht="18" x14ac:dyDescent="0.2">
      <c r="A434" s="200"/>
      <c r="B434" s="128"/>
      <c r="C434" s="128"/>
      <c r="D434" s="128"/>
      <c r="E434" s="129" t="s">
        <v>56</v>
      </c>
      <c r="F434" s="128"/>
      <c r="G434" s="161" t="s">
        <v>379</v>
      </c>
      <c r="H434" s="189">
        <v>564000</v>
      </c>
      <c r="I434" s="31">
        <v>564000</v>
      </c>
      <c r="J434" s="31">
        <f t="shared" ref="J434:J435" si="530">H434-I434</f>
        <v>0</v>
      </c>
      <c r="K434" s="192">
        <f t="shared" si="461"/>
        <v>100</v>
      </c>
      <c r="L434" s="342">
        <v>280000</v>
      </c>
      <c r="M434" s="367">
        <v>122897</v>
      </c>
      <c r="N434" s="31">
        <v>146796</v>
      </c>
      <c r="O434" s="366">
        <f t="shared" si="518"/>
        <v>269693</v>
      </c>
      <c r="P434" s="257">
        <f t="shared" ref="P434:P435" si="531">L434-O434</f>
        <v>10307</v>
      </c>
      <c r="Q434" s="238"/>
      <c r="R434" s="114"/>
      <c r="S434" s="87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</row>
    <row r="435" spans="1:162" ht="18" x14ac:dyDescent="0.2">
      <c r="A435" s="200"/>
      <c r="B435" s="128"/>
      <c r="C435" s="128"/>
      <c r="D435" s="128"/>
      <c r="E435" s="129" t="s">
        <v>58</v>
      </c>
      <c r="F435" s="128"/>
      <c r="G435" s="161" t="s">
        <v>380</v>
      </c>
      <c r="H435" s="189">
        <v>3186000</v>
      </c>
      <c r="I435" s="31">
        <v>3186000</v>
      </c>
      <c r="J435" s="31">
        <f t="shared" si="530"/>
        <v>0</v>
      </c>
      <c r="K435" s="192">
        <f t="shared" si="461"/>
        <v>100</v>
      </c>
      <c r="L435" s="342">
        <v>1581000</v>
      </c>
      <c r="M435" s="367">
        <v>695841</v>
      </c>
      <c r="N435" s="31">
        <v>831186</v>
      </c>
      <c r="O435" s="366">
        <f t="shared" si="518"/>
        <v>1527027</v>
      </c>
      <c r="P435" s="257">
        <f t="shared" si="531"/>
        <v>53973</v>
      </c>
      <c r="Q435" s="246"/>
      <c r="R435" s="114"/>
      <c r="S435" s="87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</row>
    <row r="436" spans="1:162" ht="18" x14ac:dyDescent="0.2">
      <c r="A436" s="199"/>
      <c r="B436" s="42"/>
      <c r="C436" s="42"/>
      <c r="D436" s="42">
        <v>79</v>
      </c>
      <c r="E436" s="42"/>
      <c r="F436" s="42"/>
      <c r="G436" s="168" t="s">
        <v>263</v>
      </c>
      <c r="H436" s="184">
        <f t="shared" ref="H436:J436" si="532">H437</f>
        <v>0</v>
      </c>
      <c r="I436" s="33">
        <f t="shared" si="532"/>
        <v>0</v>
      </c>
      <c r="J436" s="33">
        <f t="shared" si="532"/>
        <v>0</v>
      </c>
      <c r="K436" s="192"/>
      <c r="L436" s="73">
        <f t="shared" ref="L436:Q436" si="533">L437</f>
        <v>0</v>
      </c>
      <c r="M436" s="48">
        <f t="shared" si="533"/>
        <v>0</v>
      </c>
      <c r="N436" s="33"/>
      <c r="O436" s="375">
        <f t="shared" si="533"/>
        <v>0</v>
      </c>
      <c r="P436" s="261">
        <f t="shared" si="533"/>
        <v>0</v>
      </c>
      <c r="Q436" s="248">
        <f t="shared" si="533"/>
        <v>0</v>
      </c>
      <c r="R436" s="114"/>
      <c r="S436" s="85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</row>
    <row r="437" spans="1:162" ht="18" x14ac:dyDescent="0.2">
      <c r="A437" s="199"/>
      <c r="B437" s="42"/>
      <c r="C437" s="42"/>
      <c r="D437" s="42">
        <v>80</v>
      </c>
      <c r="E437" s="42"/>
      <c r="F437" s="42"/>
      <c r="G437" s="168" t="s">
        <v>264</v>
      </c>
      <c r="H437" s="184">
        <f t="shared" ref="H437:J437" si="534">H438+H439</f>
        <v>0</v>
      </c>
      <c r="I437" s="33">
        <f t="shared" si="534"/>
        <v>0</v>
      </c>
      <c r="J437" s="33">
        <f t="shared" si="534"/>
        <v>0</v>
      </c>
      <c r="K437" s="192"/>
      <c r="L437" s="73">
        <f t="shared" ref="L437" si="535">L438+L439</f>
        <v>0</v>
      </c>
      <c r="M437" s="48">
        <f t="shared" ref="M437:O437" si="536">M438+M439</f>
        <v>0</v>
      </c>
      <c r="N437" s="33">
        <f>N438+N439</f>
        <v>0</v>
      </c>
      <c r="O437" s="375">
        <f t="shared" si="536"/>
        <v>0</v>
      </c>
      <c r="P437" s="261">
        <f t="shared" ref="P437:Q437" si="537">P438+P439</f>
        <v>0</v>
      </c>
      <c r="Q437" s="248">
        <f t="shared" si="537"/>
        <v>0</v>
      </c>
      <c r="R437" s="114"/>
      <c r="S437" s="85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</row>
    <row r="438" spans="1:162" ht="33" x14ac:dyDescent="0.2">
      <c r="A438" s="200"/>
      <c r="B438" s="128"/>
      <c r="C438" s="128"/>
      <c r="D438" s="128"/>
      <c r="E438" s="128" t="s">
        <v>7</v>
      </c>
      <c r="F438" s="128"/>
      <c r="G438" s="161" t="s">
        <v>265</v>
      </c>
      <c r="H438" s="189"/>
      <c r="I438" s="31"/>
      <c r="J438" s="31"/>
      <c r="K438" s="192"/>
      <c r="L438" s="342"/>
      <c r="M438" s="367"/>
      <c r="N438" s="31"/>
      <c r="O438" s="384">
        <f>M438+N438</f>
        <v>0</v>
      </c>
      <c r="P438" s="264"/>
      <c r="Q438" s="246"/>
      <c r="R438" s="114"/>
      <c r="S438" s="85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</row>
    <row r="439" spans="1:162" ht="33" x14ac:dyDescent="0.2">
      <c r="A439" s="200"/>
      <c r="B439" s="128"/>
      <c r="C439" s="128"/>
      <c r="D439" s="128"/>
      <c r="E439" s="128" t="s">
        <v>111</v>
      </c>
      <c r="F439" s="128"/>
      <c r="G439" s="161" t="s">
        <v>266</v>
      </c>
      <c r="H439" s="189"/>
      <c r="I439" s="31"/>
      <c r="J439" s="31"/>
      <c r="K439" s="192"/>
      <c r="L439" s="342"/>
      <c r="M439" s="367"/>
      <c r="N439" s="31"/>
      <c r="O439" s="384">
        <f>M439+N439</f>
        <v>0</v>
      </c>
      <c r="P439" s="264"/>
      <c r="Q439" s="246"/>
      <c r="R439" s="114"/>
      <c r="S439" s="85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  <c r="DJ439" s="4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</row>
    <row r="440" spans="1:162" ht="18" x14ac:dyDescent="0.2">
      <c r="A440" s="206"/>
      <c r="B440" s="135"/>
      <c r="C440" s="135"/>
      <c r="D440" s="135">
        <v>85</v>
      </c>
      <c r="E440" s="135"/>
      <c r="F440" s="135"/>
      <c r="G440" s="170" t="s">
        <v>87</v>
      </c>
      <c r="H440" s="193"/>
      <c r="I440" s="125">
        <v>-3710</v>
      </c>
      <c r="J440" s="125"/>
      <c r="K440" s="188"/>
      <c r="L440" s="351"/>
      <c r="M440" s="382">
        <v>-2130</v>
      </c>
      <c r="N440" s="125">
        <v>-690</v>
      </c>
      <c r="O440" s="388">
        <f>M440+N440</f>
        <v>-2820</v>
      </c>
      <c r="P440" s="268"/>
      <c r="Q440" s="251"/>
      <c r="R440" s="114"/>
      <c r="S440" s="85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  <c r="DJ440" s="4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</row>
    <row r="441" spans="1:162" ht="18" x14ac:dyDescent="0.2">
      <c r="A441" s="200"/>
      <c r="B441" s="128"/>
      <c r="C441" s="128"/>
      <c r="D441" s="128"/>
      <c r="E441" s="128"/>
      <c r="F441" s="128"/>
      <c r="G441" s="161" t="s">
        <v>149</v>
      </c>
      <c r="H441" s="189"/>
      <c r="I441" s="31"/>
      <c r="J441" s="31"/>
      <c r="K441" s="192"/>
      <c r="L441" s="342"/>
      <c r="M441" s="367"/>
      <c r="N441" s="31"/>
      <c r="O441" s="384"/>
      <c r="P441" s="264"/>
      <c r="Q441" s="246"/>
      <c r="R441" s="114"/>
      <c r="S441" s="85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  <c r="DJ441" s="4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</row>
    <row r="442" spans="1:162" ht="18" x14ac:dyDescent="0.2">
      <c r="A442" s="201" t="s">
        <v>226</v>
      </c>
      <c r="B442" s="130" t="s">
        <v>18</v>
      </c>
      <c r="C442" s="130"/>
      <c r="D442" s="130"/>
      <c r="E442" s="130"/>
      <c r="F442" s="130"/>
      <c r="G442" s="162" t="s">
        <v>363</v>
      </c>
      <c r="H442" s="186">
        <f t="shared" ref="H442:I442" si="538">SUM(H443:H445)</f>
        <v>8450000</v>
      </c>
      <c r="I442" s="66">
        <f t="shared" si="538"/>
        <v>7784766</v>
      </c>
      <c r="J442" s="271">
        <f t="shared" ref="J442:J447" si="539">H442-I442</f>
        <v>665234</v>
      </c>
      <c r="K442" s="194">
        <f t="shared" ref="K442:K471" si="540">ROUND(I442/H442*100,2)</f>
        <v>92.13</v>
      </c>
      <c r="L442" s="347">
        <f t="shared" ref="L442" si="541">SUM(L443:L445)</f>
        <v>2613800</v>
      </c>
      <c r="M442" s="67">
        <f t="shared" ref="M442:O442" si="542">SUM(M443:M445)</f>
        <v>1016453</v>
      </c>
      <c r="N442" s="66">
        <f t="shared" si="542"/>
        <v>1522941</v>
      </c>
      <c r="O442" s="376">
        <f t="shared" si="542"/>
        <v>2539394</v>
      </c>
      <c r="P442" s="262">
        <f t="shared" ref="P442:P447" si="543">L442-O442</f>
        <v>74406</v>
      </c>
      <c r="Q442" s="239">
        <f t="shared" ref="Q442:Q447" si="544">ROUND(O442/L442*100,2)</f>
        <v>97.15</v>
      </c>
      <c r="R442" s="114"/>
      <c r="S442" s="85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  <c r="DJ442" s="4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</row>
    <row r="443" spans="1:162" ht="18" x14ac:dyDescent="0.2">
      <c r="A443" s="201"/>
      <c r="B443" s="130"/>
      <c r="C443" s="130" t="s">
        <v>7</v>
      </c>
      <c r="D443" s="130"/>
      <c r="E443" s="130"/>
      <c r="F443" s="130"/>
      <c r="G443" s="162" t="s">
        <v>364</v>
      </c>
      <c r="H443" s="186">
        <f t="shared" ref="H443:I443" si="545">H384+H390</f>
        <v>254000</v>
      </c>
      <c r="I443" s="66">
        <f t="shared" si="545"/>
        <v>0</v>
      </c>
      <c r="J443" s="271">
        <f t="shared" si="539"/>
        <v>254000</v>
      </c>
      <c r="K443" s="194">
        <f t="shared" si="540"/>
        <v>0</v>
      </c>
      <c r="L443" s="347">
        <f t="shared" ref="L443" si="546">L384+L390</f>
        <v>0</v>
      </c>
      <c r="M443" s="67">
        <f t="shared" ref="M443:O443" si="547">M384+M390</f>
        <v>0</v>
      </c>
      <c r="N443" s="66">
        <f t="shared" si="547"/>
        <v>0</v>
      </c>
      <c r="O443" s="376">
        <f t="shared" si="547"/>
        <v>0</v>
      </c>
      <c r="P443" s="262">
        <f t="shared" si="543"/>
        <v>0</v>
      </c>
      <c r="Q443" s="239" t="e">
        <f t="shared" si="544"/>
        <v>#DIV/0!</v>
      </c>
      <c r="R443" s="114"/>
      <c r="S443" s="85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</row>
    <row r="444" spans="1:162" ht="18" x14ac:dyDescent="0.2">
      <c r="A444" s="201"/>
      <c r="B444" s="130"/>
      <c r="C444" s="130" t="s">
        <v>136</v>
      </c>
      <c r="D444" s="130"/>
      <c r="E444" s="130"/>
      <c r="F444" s="130"/>
      <c r="G444" s="162" t="s">
        <v>365</v>
      </c>
      <c r="H444" s="186">
        <f t="shared" ref="H444:I444" si="548">H387+H406</f>
        <v>4446000</v>
      </c>
      <c r="I444" s="66">
        <f t="shared" si="548"/>
        <v>4034766</v>
      </c>
      <c r="J444" s="271">
        <f t="shared" si="539"/>
        <v>411234</v>
      </c>
      <c r="K444" s="194">
        <f t="shared" si="540"/>
        <v>90.75</v>
      </c>
      <c r="L444" s="347">
        <f t="shared" ref="L444" si="549">L387+L406</f>
        <v>752800</v>
      </c>
      <c r="M444" s="67">
        <f t="shared" ref="M444:O444" si="550">M387+M406</f>
        <v>199845</v>
      </c>
      <c r="N444" s="66">
        <f t="shared" si="550"/>
        <v>545649</v>
      </c>
      <c r="O444" s="376">
        <f t="shared" si="550"/>
        <v>745494</v>
      </c>
      <c r="P444" s="262">
        <f t="shared" si="543"/>
        <v>7306</v>
      </c>
      <c r="Q444" s="239">
        <f t="shared" si="544"/>
        <v>99.03</v>
      </c>
      <c r="R444" s="114"/>
      <c r="S444" s="85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</row>
    <row r="445" spans="1:162" ht="18" x14ac:dyDescent="0.2">
      <c r="A445" s="201"/>
      <c r="B445" s="130"/>
      <c r="C445" s="130" t="s">
        <v>91</v>
      </c>
      <c r="D445" s="130"/>
      <c r="E445" s="130"/>
      <c r="F445" s="130"/>
      <c r="G445" s="162" t="s">
        <v>366</v>
      </c>
      <c r="H445" s="186">
        <f t="shared" ref="H445:I445" si="551">H382-H443-H444</f>
        <v>3750000</v>
      </c>
      <c r="I445" s="66">
        <f t="shared" si="551"/>
        <v>3750000</v>
      </c>
      <c r="J445" s="271">
        <f t="shared" si="539"/>
        <v>0</v>
      </c>
      <c r="K445" s="194">
        <f t="shared" si="540"/>
        <v>100</v>
      </c>
      <c r="L445" s="347">
        <f t="shared" ref="L445" si="552">L382-L443-L444</f>
        <v>1861000</v>
      </c>
      <c r="M445" s="67">
        <f t="shared" ref="M445:O445" si="553">M382-M443-M444</f>
        <v>816608</v>
      </c>
      <c r="N445" s="66">
        <f t="shared" si="553"/>
        <v>977292</v>
      </c>
      <c r="O445" s="376">
        <f t="shared" si="553"/>
        <v>1793900</v>
      </c>
      <c r="P445" s="262">
        <f t="shared" ref="P445" si="554">L445-O445</f>
        <v>67100</v>
      </c>
      <c r="Q445" s="239">
        <f t="shared" ref="Q445" si="555">ROUND(O445/L445*100,2)</f>
        <v>96.39</v>
      </c>
      <c r="R445" s="114"/>
      <c r="S445" s="85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  <c r="DJ445" s="4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</row>
    <row r="446" spans="1:162" ht="18" x14ac:dyDescent="0.2">
      <c r="A446" s="201">
        <v>8904</v>
      </c>
      <c r="B446" s="130" t="s">
        <v>20</v>
      </c>
      <c r="C446" s="130"/>
      <c r="D446" s="130"/>
      <c r="E446" s="130"/>
      <c r="F446" s="130"/>
      <c r="G446" s="162" t="s">
        <v>267</v>
      </c>
      <c r="H446" s="186">
        <f t="shared" ref="H446:I446" si="556">+H155+H382</f>
        <v>22047000</v>
      </c>
      <c r="I446" s="66">
        <f t="shared" si="556"/>
        <v>20531234</v>
      </c>
      <c r="J446" s="271">
        <f t="shared" si="539"/>
        <v>1515766</v>
      </c>
      <c r="K446" s="194">
        <f t="shared" si="540"/>
        <v>93.12</v>
      </c>
      <c r="L446" s="347">
        <f t="shared" ref="L446" si="557">+L155+L382</f>
        <v>5154060</v>
      </c>
      <c r="M446" s="67">
        <f t="shared" ref="M446:O446" si="558">+M155+M382</f>
        <v>2157181</v>
      </c>
      <c r="N446" s="66">
        <f t="shared" si="558"/>
        <v>2865008</v>
      </c>
      <c r="O446" s="376">
        <f t="shared" si="558"/>
        <v>5022189</v>
      </c>
      <c r="P446" s="262">
        <f t="shared" si="543"/>
        <v>131871</v>
      </c>
      <c r="Q446" s="239">
        <f t="shared" si="544"/>
        <v>97.44</v>
      </c>
      <c r="R446" s="114"/>
      <c r="S446" s="85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</row>
    <row r="447" spans="1:162" ht="18" x14ac:dyDescent="0.2">
      <c r="A447" s="201"/>
      <c r="B447" s="130" t="s">
        <v>18</v>
      </c>
      <c r="C447" s="130"/>
      <c r="D447" s="130"/>
      <c r="E447" s="130"/>
      <c r="F447" s="130"/>
      <c r="G447" s="162" t="s">
        <v>268</v>
      </c>
      <c r="H447" s="186">
        <f t="shared" ref="H447:I447" si="559">+H98</f>
        <v>278000</v>
      </c>
      <c r="I447" s="66">
        <f t="shared" si="559"/>
        <v>165450</v>
      </c>
      <c r="J447" s="271">
        <f t="shared" si="539"/>
        <v>112550</v>
      </c>
      <c r="K447" s="194">
        <f t="shared" si="540"/>
        <v>59.51</v>
      </c>
      <c r="L447" s="347">
        <f t="shared" ref="L447" si="560">+L98</f>
        <v>153860</v>
      </c>
      <c r="M447" s="67">
        <f t="shared" ref="M447:O447" si="561">+M98</f>
        <v>12414</v>
      </c>
      <c r="N447" s="66">
        <f t="shared" si="561"/>
        <v>6621</v>
      </c>
      <c r="O447" s="376">
        <f t="shared" si="561"/>
        <v>19035</v>
      </c>
      <c r="P447" s="262">
        <f t="shared" si="543"/>
        <v>134825</v>
      </c>
      <c r="Q447" s="239">
        <f t="shared" si="544"/>
        <v>12.37</v>
      </c>
      <c r="R447" s="114"/>
      <c r="S447" s="85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</row>
    <row r="448" spans="1:162" ht="18" x14ac:dyDescent="0.2">
      <c r="A448" s="430" t="s">
        <v>269</v>
      </c>
      <c r="B448" s="431"/>
      <c r="C448" s="431"/>
      <c r="D448" s="431"/>
      <c r="E448" s="431"/>
      <c r="F448" s="431"/>
      <c r="G448" s="273" t="s">
        <v>270</v>
      </c>
      <c r="H448" s="274"/>
      <c r="I448" s="275"/>
      <c r="J448" s="275"/>
      <c r="K448" s="272"/>
      <c r="L448" s="354">
        <f t="shared" ref="L448:O448" si="562">L9-L55</f>
        <v>49059080</v>
      </c>
      <c r="M448" s="389">
        <f t="shared" si="562"/>
        <v>61857812</v>
      </c>
      <c r="N448" s="275">
        <f t="shared" si="562"/>
        <v>-2871629</v>
      </c>
      <c r="O448" s="390">
        <f t="shared" si="562"/>
        <v>58986183</v>
      </c>
      <c r="P448" s="276"/>
      <c r="Q448" s="277"/>
      <c r="R448" s="114"/>
      <c r="S448" s="85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</row>
    <row r="449" spans="1:162" ht="18" x14ac:dyDescent="0.2">
      <c r="A449" s="278"/>
      <c r="B449" s="279" t="s">
        <v>89</v>
      </c>
      <c r="C449" s="279"/>
      <c r="D449" s="279"/>
      <c r="E449" s="279"/>
      <c r="F449" s="279"/>
      <c r="G449" s="273" t="s">
        <v>271</v>
      </c>
      <c r="H449" s="274"/>
      <c r="I449" s="275"/>
      <c r="J449" s="275"/>
      <c r="K449" s="272"/>
      <c r="L449" s="354">
        <f t="shared" ref="L449:O450" si="563">+L48-L446</f>
        <v>1233940</v>
      </c>
      <c r="M449" s="389">
        <f t="shared" si="563"/>
        <v>4970289</v>
      </c>
      <c r="N449" s="275">
        <f t="shared" si="563"/>
        <v>-2865008</v>
      </c>
      <c r="O449" s="390">
        <f t="shared" si="563"/>
        <v>2105281</v>
      </c>
      <c r="P449" s="276"/>
      <c r="Q449" s="277"/>
      <c r="R449" s="114"/>
      <c r="S449" s="85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</row>
    <row r="450" spans="1:162" ht="18" x14ac:dyDescent="0.2">
      <c r="A450" s="278"/>
      <c r="B450" s="279">
        <v>11</v>
      </c>
      <c r="C450" s="279"/>
      <c r="D450" s="279"/>
      <c r="E450" s="279"/>
      <c r="F450" s="279"/>
      <c r="G450" s="273" t="s">
        <v>272</v>
      </c>
      <c r="H450" s="274"/>
      <c r="I450" s="275"/>
      <c r="J450" s="275"/>
      <c r="K450" s="272"/>
      <c r="L450" s="354">
        <f t="shared" si="563"/>
        <v>1324140</v>
      </c>
      <c r="M450" s="389">
        <f t="shared" si="563"/>
        <v>1547385</v>
      </c>
      <c r="N450" s="275">
        <f t="shared" si="563"/>
        <v>-6621</v>
      </c>
      <c r="O450" s="390">
        <f t="shared" si="563"/>
        <v>1540764</v>
      </c>
      <c r="P450" s="276"/>
      <c r="Q450" s="277"/>
      <c r="R450" s="114"/>
      <c r="S450" s="85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</row>
    <row r="451" spans="1:162" ht="0.75" customHeight="1" x14ac:dyDescent="0.2">
      <c r="A451" s="281"/>
      <c r="B451" s="282"/>
      <c r="C451" s="282"/>
      <c r="D451" s="282"/>
      <c r="E451" s="282"/>
      <c r="F451" s="282"/>
      <c r="G451" s="283"/>
      <c r="H451" s="284"/>
      <c r="I451" s="49"/>
      <c r="J451" s="49"/>
      <c r="K451" s="285"/>
      <c r="L451" s="75"/>
      <c r="M451" s="391"/>
      <c r="N451" s="49"/>
      <c r="O451" s="392"/>
      <c r="P451" s="286"/>
      <c r="Q451" s="287"/>
      <c r="R451" s="114"/>
      <c r="S451" s="85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</row>
    <row r="452" spans="1:162" ht="18" hidden="1" x14ac:dyDescent="0.2">
      <c r="A452" s="293">
        <v>5008</v>
      </c>
      <c r="B452" s="294"/>
      <c r="C452" s="294"/>
      <c r="D452" s="294"/>
      <c r="E452" s="294"/>
      <c r="F452" s="294"/>
      <c r="G452" s="295" t="s">
        <v>64</v>
      </c>
      <c r="H452" s="296">
        <f t="shared" ref="H452:J452" si="564">+H453+H456</f>
        <v>0</v>
      </c>
      <c r="I452" s="297">
        <f t="shared" si="564"/>
        <v>0</v>
      </c>
      <c r="J452" s="297">
        <f t="shared" si="564"/>
        <v>0</v>
      </c>
      <c r="K452" s="298" t="e">
        <f t="shared" si="540"/>
        <v>#DIV/0!</v>
      </c>
      <c r="L452" s="325">
        <f>+L453+L456</f>
        <v>0</v>
      </c>
      <c r="M452" s="50">
        <f>+M453+M456</f>
        <v>0</v>
      </c>
      <c r="N452" s="297">
        <f t="shared" ref="N452:O452" si="565">+N453+N456</f>
        <v>0</v>
      </c>
      <c r="O452" s="393">
        <f t="shared" si="565"/>
        <v>0</v>
      </c>
      <c r="P452" s="299">
        <f>+P453+P456</f>
        <v>0</v>
      </c>
      <c r="Q452" s="300">
        <f>+Q453+Q456</f>
        <v>0</v>
      </c>
      <c r="R452" s="114"/>
      <c r="S452" s="85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</row>
    <row r="453" spans="1:162" ht="18" hidden="1" x14ac:dyDescent="0.2">
      <c r="A453" s="199"/>
      <c r="B453" s="42"/>
      <c r="C453" s="42"/>
      <c r="D453" s="129" t="s">
        <v>56</v>
      </c>
      <c r="E453" s="128"/>
      <c r="F453" s="128"/>
      <c r="G453" s="168" t="s">
        <v>153</v>
      </c>
      <c r="H453" s="184">
        <f t="shared" ref="H453:J453" si="566">+H454+H455</f>
        <v>0</v>
      </c>
      <c r="I453" s="33">
        <f t="shared" si="566"/>
        <v>0</v>
      </c>
      <c r="J453" s="33">
        <f t="shared" si="566"/>
        <v>0</v>
      </c>
      <c r="K453" s="192" t="e">
        <f t="shared" si="540"/>
        <v>#DIV/0!</v>
      </c>
      <c r="L453" s="73">
        <f>+L454+L455</f>
        <v>0</v>
      </c>
      <c r="M453" s="48">
        <f>+M454+M455</f>
        <v>0</v>
      </c>
      <c r="N453" s="33">
        <f t="shared" ref="N453:O453" si="567">+N454+N455</f>
        <v>0</v>
      </c>
      <c r="O453" s="375">
        <f t="shared" si="567"/>
        <v>0</v>
      </c>
      <c r="P453" s="261">
        <f>+P454+P455</f>
        <v>0</v>
      </c>
      <c r="Q453" s="248">
        <f>+Q454+Q455</f>
        <v>0</v>
      </c>
      <c r="R453" s="114"/>
      <c r="S453" s="85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</row>
    <row r="454" spans="1:162" ht="18" hidden="1" x14ac:dyDescent="0.2">
      <c r="A454" s="199"/>
      <c r="B454" s="42"/>
      <c r="C454" s="42"/>
      <c r="D454" s="129" t="s">
        <v>69</v>
      </c>
      <c r="E454" s="128"/>
      <c r="F454" s="128"/>
      <c r="G454" s="168" t="s">
        <v>273</v>
      </c>
      <c r="H454" s="184">
        <f t="shared" ref="H454:J454" si="568">+H459</f>
        <v>0</v>
      </c>
      <c r="I454" s="33">
        <f t="shared" si="568"/>
        <v>0</v>
      </c>
      <c r="J454" s="33">
        <f t="shared" si="568"/>
        <v>0</v>
      </c>
      <c r="K454" s="192" t="e">
        <f t="shared" si="540"/>
        <v>#DIV/0!</v>
      </c>
      <c r="L454" s="73">
        <f>+L459</f>
        <v>0</v>
      </c>
      <c r="M454" s="48">
        <f>+M459</f>
        <v>0</v>
      </c>
      <c r="N454" s="33">
        <f t="shared" ref="N454:O454" si="569">+N459</f>
        <v>0</v>
      </c>
      <c r="O454" s="375">
        <f t="shared" si="569"/>
        <v>0</v>
      </c>
      <c r="P454" s="261">
        <f>+P459</f>
        <v>0</v>
      </c>
      <c r="Q454" s="248">
        <f>+Q459</f>
        <v>0</v>
      </c>
      <c r="R454" s="114"/>
      <c r="S454" s="85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</row>
    <row r="455" spans="1:162" ht="18" hidden="1" x14ac:dyDescent="0.2">
      <c r="A455" s="199"/>
      <c r="B455" s="42"/>
      <c r="C455" s="42"/>
      <c r="D455" s="129" t="s">
        <v>71</v>
      </c>
      <c r="E455" s="128"/>
      <c r="F455" s="128"/>
      <c r="G455" s="168" t="s">
        <v>274</v>
      </c>
      <c r="H455" s="184">
        <f t="shared" ref="H455:J455" si="570">+H463</f>
        <v>0</v>
      </c>
      <c r="I455" s="33">
        <f t="shared" si="570"/>
        <v>0</v>
      </c>
      <c r="J455" s="33">
        <f t="shared" si="570"/>
        <v>0</v>
      </c>
      <c r="K455" s="192" t="e">
        <f t="shared" si="540"/>
        <v>#DIV/0!</v>
      </c>
      <c r="L455" s="73">
        <f>+L463</f>
        <v>0</v>
      </c>
      <c r="M455" s="48">
        <f>+M463</f>
        <v>0</v>
      </c>
      <c r="N455" s="33">
        <f t="shared" ref="N455:O455" si="571">+N463</f>
        <v>0</v>
      </c>
      <c r="O455" s="375">
        <f t="shared" si="571"/>
        <v>0</v>
      </c>
      <c r="P455" s="261">
        <f>+P463</f>
        <v>0</v>
      </c>
      <c r="Q455" s="248">
        <f>+Q463</f>
        <v>0</v>
      </c>
      <c r="R455" s="114"/>
      <c r="S455" s="85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</row>
    <row r="456" spans="1:162" ht="18.75" hidden="1" thickBot="1" x14ac:dyDescent="0.25">
      <c r="A456" s="209"/>
      <c r="B456" s="210"/>
      <c r="C456" s="210"/>
      <c r="D456" s="212" t="s">
        <v>85</v>
      </c>
      <c r="E456" s="211"/>
      <c r="F456" s="211"/>
      <c r="G456" s="301" t="s">
        <v>162</v>
      </c>
      <c r="H456" s="214">
        <f t="shared" ref="H456:J456" si="572">+H468</f>
        <v>0</v>
      </c>
      <c r="I456" s="215">
        <f t="shared" si="572"/>
        <v>0</v>
      </c>
      <c r="J456" s="215">
        <f t="shared" si="572"/>
        <v>0</v>
      </c>
      <c r="K456" s="280" t="e">
        <f t="shared" si="540"/>
        <v>#DIV/0!</v>
      </c>
      <c r="L456" s="355">
        <f>+L468</f>
        <v>0</v>
      </c>
      <c r="M456" s="394">
        <f>+M468</f>
        <v>0</v>
      </c>
      <c r="N456" s="215">
        <f t="shared" ref="N456:O456" si="573">+N468</f>
        <v>0</v>
      </c>
      <c r="O456" s="395">
        <f t="shared" si="573"/>
        <v>0</v>
      </c>
      <c r="P456" s="269">
        <f>+P468</f>
        <v>0</v>
      </c>
      <c r="Q456" s="252">
        <f>+Q468</f>
        <v>0</v>
      </c>
      <c r="R456" s="114"/>
      <c r="S456" s="85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</row>
    <row r="457" spans="1:162" ht="16.5" hidden="1" customHeight="1" x14ac:dyDescent="0.2">
      <c r="A457" s="222">
        <v>8008</v>
      </c>
      <c r="B457" s="223"/>
      <c r="C457" s="223"/>
      <c r="D457" s="223"/>
      <c r="E457" s="223"/>
      <c r="F457" s="223"/>
      <c r="G457" s="288" t="s">
        <v>227</v>
      </c>
      <c r="H457" s="289">
        <f t="shared" ref="H457:J457" si="574">+H458+H468</f>
        <v>0</v>
      </c>
      <c r="I457" s="52">
        <f t="shared" si="574"/>
        <v>0</v>
      </c>
      <c r="J457" s="52">
        <f t="shared" si="574"/>
        <v>0</v>
      </c>
      <c r="K457" s="290" t="e">
        <f t="shared" si="540"/>
        <v>#DIV/0!</v>
      </c>
      <c r="L457" s="74">
        <f>+L458+L468</f>
        <v>0</v>
      </c>
      <c r="M457" s="47">
        <f>+M458+M468</f>
        <v>0</v>
      </c>
      <c r="N457" s="52">
        <f t="shared" ref="N457:O457" si="575">+N458+N468</f>
        <v>0</v>
      </c>
      <c r="O457" s="396">
        <f t="shared" si="575"/>
        <v>0</v>
      </c>
      <c r="P457" s="291">
        <f>+P458+P468</f>
        <v>0</v>
      </c>
      <c r="Q457" s="292">
        <f>+Q458+Q468</f>
        <v>0</v>
      </c>
      <c r="R457" s="114"/>
      <c r="S457" s="85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</row>
    <row r="458" spans="1:162" ht="18" hidden="1" x14ac:dyDescent="0.2">
      <c r="A458" s="199"/>
      <c r="B458" s="42"/>
      <c r="C458" s="42"/>
      <c r="D458" s="129" t="s">
        <v>56</v>
      </c>
      <c r="E458" s="129"/>
      <c r="F458" s="129"/>
      <c r="G458" s="168" t="s">
        <v>153</v>
      </c>
      <c r="H458" s="184">
        <f t="shared" ref="H458:J458" si="576">+H459+H463</f>
        <v>0</v>
      </c>
      <c r="I458" s="33">
        <f t="shared" si="576"/>
        <v>0</v>
      </c>
      <c r="J458" s="33">
        <f t="shared" si="576"/>
        <v>0</v>
      </c>
      <c r="K458" s="192" t="e">
        <f t="shared" si="540"/>
        <v>#DIV/0!</v>
      </c>
      <c r="L458" s="73">
        <f>+L459+L463</f>
        <v>0</v>
      </c>
      <c r="M458" s="48">
        <f>+M459+M463</f>
        <v>0</v>
      </c>
      <c r="N458" s="33">
        <f t="shared" ref="N458:O458" si="577">+N459+N463</f>
        <v>0</v>
      </c>
      <c r="O458" s="375">
        <f t="shared" si="577"/>
        <v>0</v>
      </c>
      <c r="P458" s="261">
        <f>+P459+P463</f>
        <v>0</v>
      </c>
      <c r="Q458" s="248">
        <f>+Q459+Q463</f>
        <v>0</v>
      </c>
      <c r="R458" s="114"/>
      <c r="S458" s="85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</row>
    <row r="459" spans="1:162" ht="18" hidden="1" x14ac:dyDescent="0.2">
      <c r="A459" s="199"/>
      <c r="B459" s="42"/>
      <c r="C459" s="42"/>
      <c r="D459" s="129" t="s">
        <v>69</v>
      </c>
      <c r="E459" s="129"/>
      <c r="F459" s="129"/>
      <c r="G459" s="168" t="s">
        <v>273</v>
      </c>
      <c r="H459" s="184">
        <f t="shared" ref="H459:J459" si="578">+H460</f>
        <v>0</v>
      </c>
      <c r="I459" s="33">
        <f t="shared" si="578"/>
        <v>0</v>
      </c>
      <c r="J459" s="33">
        <f t="shared" si="578"/>
        <v>0</v>
      </c>
      <c r="K459" s="192" t="e">
        <f t="shared" si="540"/>
        <v>#DIV/0!</v>
      </c>
      <c r="L459" s="73">
        <f>+L460</f>
        <v>0</v>
      </c>
      <c r="M459" s="48">
        <f>+M460</f>
        <v>0</v>
      </c>
      <c r="N459" s="33">
        <f t="shared" ref="N459:O459" si="579">+N460</f>
        <v>0</v>
      </c>
      <c r="O459" s="375">
        <f t="shared" si="579"/>
        <v>0</v>
      </c>
      <c r="P459" s="261">
        <f>+P460</f>
        <v>0</v>
      </c>
      <c r="Q459" s="248">
        <f>+Q460</f>
        <v>0</v>
      </c>
      <c r="R459" s="114"/>
      <c r="S459" s="85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</row>
    <row r="460" spans="1:162" ht="18" hidden="1" x14ac:dyDescent="0.2">
      <c r="A460" s="199"/>
      <c r="B460" s="42"/>
      <c r="C460" s="42"/>
      <c r="D460" s="129"/>
      <c r="E460" s="129" t="s">
        <v>56</v>
      </c>
      <c r="F460" s="129"/>
      <c r="G460" s="160" t="s">
        <v>294</v>
      </c>
      <c r="H460" s="184">
        <f t="shared" ref="H460:J460" si="580">+H461+H462</f>
        <v>0</v>
      </c>
      <c r="I460" s="33">
        <f t="shared" si="580"/>
        <v>0</v>
      </c>
      <c r="J460" s="33">
        <f t="shared" si="580"/>
        <v>0</v>
      </c>
      <c r="K460" s="192" t="e">
        <f t="shared" si="540"/>
        <v>#DIV/0!</v>
      </c>
      <c r="L460" s="73">
        <f>+L461+L462</f>
        <v>0</v>
      </c>
      <c r="M460" s="48">
        <f>+M461+M462</f>
        <v>0</v>
      </c>
      <c r="N460" s="33">
        <f t="shared" ref="N460:O460" si="581">+N461+N462</f>
        <v>0</v>
      </c>
      <c r="O460" s="375">
        <f t="shared" si="581"/>
        <v>0</v>
      </c>
      <c r="P460" s="261">
        <f>+P461+P462</f>
        <v>0</v>
      </c>
      <c r="Q460" s="248">
        <f>+Q461+Q462</f>
        <v>0</v>
      </c>
      <c r="R460" s="114"/>
      <c r="S460" s="85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</row>
    <row r="461" spans="1:162" ht="18" hidden="1" x14ac:dyDescent="0.2">
      <c r="A461" s="199"/>
      <c r="B461" s="42"/>
      <c r="C461" s="42"/>
      <c r="D461" s="129"/>
      <c r="E461" s="129"/>
      <c r="F461" s="129" t="s">
        <v>56</v>
      </c>
      <c r="G461" s="161" t="s">
        <v>295</v>
      </c>
      <c r="H461" s="184"/>
      <c r="I461" s="33"/>
      <c r="J461" s="33"/>
      <c r="K461" s="192" t="e">
        <f t="shared" si="540"/>
        <v>#DIV/0!</v>
      </c>
      <c r="L461" s="73"/>
      <c r="M461" s="48"/>
      <c r="N461" s="33"/>
      <c r="O461" s="375">
        <f>+M461+N461</f>
        <v>0</v>
      </c>
      <c r="P461" s="261"/>
      <c r="Q461" s="248"/>
      <c r="R461" s="114"/>
      <c r="S461" s="85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</row>
    <row r="462" spans="1:162" ht="18" hidden="1" x14ac:dyDescent="0.2">
      <c r="A462" s="199"/>
      <c r="B462" s="42"/>
      <c r="C462" s="42"/>
      <c r="D462" s="129"/>
      <c r="E462" s="129"/>
      <c r="F462" s="129" t="s">
        <v>275</v>
      </c>
      <c r="G462" s="161" t="s">
        <v>326</v>
      </c>
      <c r="H462" s="184"/>
      <c r="I462" s="33"/>
      <c r="J462" s="33"/>
      <c r="K462" s="192" t="e">
        <f t="shared" si="540"/>
        <v>#DIV/0!</v>
      </c>
      <c r="L462" s="73"/>
      <c r="M462" s="48"/>
      <c r="N462" s="33"/>
      <c r="O462" s="375">
        <f>+M462+N462</f>
        <v>0</v>
      </c>
      <c r="P462" s="261"/>
      <c r="Q462" s="248"/>
      <c r="R462" s="114"/>
      <c r="S462" s="85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</row>
    <row r="463" spans="1:162" ht="18" hidden="1" x14ac:dyDescent="0.2">
      <c r="A463" s="199"/>
      <c r="B463" s="42"/>
      <c r="C463" s="42"/>
      <c r="D463" s="129" t="s">
        <v>71</v>
      </c>
      <c r="E463" s="129"/>
      <c r="F463" s="129"/>
      <c r="G463" s="168" t="s">
        <v>274</v>
      </c>
      <c r="H463" s="184">
        <f t="shared" ref="H463:J463" si="582">+H464+H466</f>
        <v>0</v>
      </c>
      <c r="I463" s="33">
        <f t="shared" si="582"/>
        <v>0</v>
      </c>
      <c r="J463" s="33">
        <f t="shared" si="582"/>
        <v>0</v>
      </c>
      <c r="K463" s="192" t="e">
        <f t="shared" si="540"/>
        <v>#DIV/0!</v>
      </c>
      <c r="L463" s="73">
        <f>+L464+L466</f>
        <v>0</v>
      </c>
      <c r="M463" s="48">
        <f>+M464+M466</f>
        <v>0</v>
      </c>
      <c r="N463" s="33">
        <f t="shared" ref="N463:O463" si="583">+N464+N466</f>
        <v>0</v>
      </c>
      <c r="O463" s="375">
        <f t="shared" si="583"/>
        <v>0</v>
      </c>
      <c r="P463" s="261">
        <f>+P464+P466</f>
        <v>0</v>
      </c>
      <c r="Q463" s="248">
        <f>+Q464+Q466</f>
        <v>0</v>
      </c>
      <c r="R463" s="114"/>
      <c r="S463" s="85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</row>
    <row r="464" spans="1:162" ht="18" hidden="1" x14ac:dyDescent="0.2">
      <c r="A464" s="199"/>
      <c r="B464" s="42"/>
      <c r="C464" s="42"/>
      <c r="D464" s="129"/>
      <c r="E464" s="129" t="s">
        <v>56</v>
      </c>
      <c r="F464" s="129"/>
      <c r="G464" s="160" t="s">
        <v>306</v>
      </c>
      <c r="H464" s="184">
        <f t="shared" ref="H464:J464" si="584">+H465</f>
        <v>0</v>
      </c>
      <c r="I464" s="33">
        <f t="shared" si="584"/>
        <v>0</v>
      </c>
      <c r="J464" s="33">
        <f t="shared" si="584"/>
        <v>0</v>
      </c>
      <c r="K464" s="192" t="e">
        <f t="shared" si="540"/>
        <v>#DIV/0!</v>
      </c>
      <c r="L464" s="73">
        <f>+L465</f>
        <v>0</v>
      </c>
      <c r="M464" s="48">
        <f>+M465</f>
        <v>0</v>
      </c>
      <c r="N464" s="33">
        <f t="shared" ref="N464:O464" si="585">+N465</f>
        <v>0</v>
      </c>
      <c r="O464" s="375">
        <f t="shared" si="585"/>
        <v>0</v>
      </c>
      <c r="P464" s="261">
        <f>+P465</f>
        <v>0</v>
      </c>
      <c r="Q464" s="248">
        <f>+Q465</f>
        <v>0</v>
      </c>
      <c r="R464" s="114"/>
      <c r="S464" s="85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</row>
    <row r="465" spans="1:162" ht="18" hidden="1" x14ac:dyDescent="0.2">
      <c r="A465" s="199"/>
      <c r="B465" s="42"/>
      <c r="C465" s="42"/>
      <c r="D465" s="129"/>
      <c r="E465" s="129"/>
      <c r="F465" s="129" t="s">
        <v>73</v>
      </c>
      <c r="G465" s="161" t="s">
        <v>403</v>
      </c>
      <c r="H465" s="184"/>
      <c r="I465" s="33"/>
      <c r="J465" s="33"/>
      <c r="K465" s="192" t="e">
        <f t="shared" si="540"/>
        <v>#DIV/0!</v>
      </c>
      <c r="L465" s="73"/>
      <c r="M465" s="48"/>
      <c r="N465" s="33"/>
      <c r="O465" s="375">
        <f>+M465+N465</f>
        <v>0</v>
      </c>
      <c r="P465" s="261"/>
      <c r="Q465" s="248"/>
      <c r="R465" s="114"/>
      <c r="S465" s="85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</row>
    <row r="466" spans="1:162" ht="18" hidden="1" x14ac:dyDescent="0.2">
      <c r="A466" s="199"/>
      <c r="B466" s="42"/>
      <c r="C466" s="42"/>
      <c r="D466" s="129"/>
      <c r="E466" s="129" t="s">
        <v>73</v>
      </c>
      <c r="F466" s="129"/>
      <c r="G466" s="168" t="s">
        <v>340</v>
      </c>
      <c r="H466" s="184">
        <f t="shared" ref="H466:J466" si="586">+H467</f>
        <v>0</v>
      </c>
      <c r="I466" s="33">
        <f t="shared" si="586"/>
        <v>0</v>
      </c>
      <c r="J466" s="33">
        <f t="shared" si="586"/>
        <v>0</v>
      </c>
      <c r="K466" s="192" t="e">
        <f t="shared" si="540"/>
        <v>#DIV/0!</v>
      </c>
      <c r="L466" s="73">
        <f>+L467</f>
        <v>0</v>
      </c>
      <c r="M466" s="48">
        <f>+M467</f>
        <v>0</v>
      </c>
      <c r="N466" s="33">
        <f t="shared" ref="N466:O466" si="587">+N467</f>
        <v>0</v>
      </c>
      <c r="O466" s="375">
        <f t="shared" si="587"/>
        <v>0</v>
      </c>
      <c r="P466" s="261">
        <f>+P467</f>
        <v>0</v>
      </c>
      <c r="Q466" s="248">
        <f>+Q467</f>
        <v>0</v>
      </c>
      <c r="R466" s="114"/>
      <c r="S466" s="85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  <c r="DJ466" s="4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</row>
    <row r="467" spans="1:162" ht="18" hidden="1" x14ac:dyDescent="0.2">
      <c r="A467" s="199"/>
      <c r="B467" s="42"/>
      <c r="C467" s="42"/>
      <c r="D467" s="129"/>
      <c r="E467" s="129"/>
      <c r="F467" s="129" t="s">
        <v>56</v>
      </c>
      <c r="G467" s="161" t="s">
        <v>314</v>
      </c>
      <c r="H467" s="184"/>
      <c r="I467" s="33"/>
      <c r="J467" s="33"/>
      <c r="K467" s="192" t="e">
        <f t="shared" si="540"/>
        <v>#DIV/0!</v>
      </c>
      <c r="L467" s="73"/>
      <c r="M467" s="48"/>
      <c r="N467" s="33"/>
      <c r="O467" s="375">
        <f>+M467+N467</f>
        <v>0</v>
      </c>
      <c r="P467" s="261"/>
      <c r="Q467" s="248"/>
      <c r="R467" s="114"/>
      <c r="S467" s="85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4"/>
      <c r="DJ467" s="4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</row>
    <row r="468" spans="1:162" ht="18" hidden="1" x14ac:dyDescent="0.2">
      <c r="A468" s="199"/>
      <c r="B468" s="42"/>
      <c r="C468" s="42"/>
      <c r="D468" s="128">
        <v>70</v>
      </c>
      <c r="E468" s="128"/>
      <c r="F468" s="128"/>
      <c r="G468" s="168" t="s">
        <v>162</v>
      </c>
      <c r="H468" s="184">
        <f t="shared" ref="H468:J470" si="588">+H469</f>
        <v>0</v>
      </c>
      <c r="I468" s="33">
        <f t="shared" si="588"/>
        <v>0</v>
      </c>
      <c r="J468" s="33">
        <f t="shared" si="588"/>
        <v>0</v>
      </c>
      <c r="K468" s="192" t="e">
        <f t="shared" si="540"/>
        <v>#DIV/0!</v>
      </c>
      <c r="L468" s="73">
        <f t="shared" ref="L468:M470" si="589">+L469</f>
        <v>0</v>
      </c>
      <c r="M468" s="48">
        <f t="shared" si="589"/>
        <v>0</v>
      </c>
      <c r="N468" s="33">
        <f t="shared" ref="N468:O470" si="590">+N469</f>
        <v>0</v>
      </c>
      <c r="O468" s="375">
        <f t="shared" si="590"/>
        <v>0</v>
      </c>
      <c r="P468" s="261">
        <f t="shared" ref="P468:Q470" si="591">+P469</f>
        <v>0</v>
      </c>
      <c r="Q468" s="248">
        <f t="shared" si="591"/>
        <v>0</v>
      </c>
      <c r="R468" s="114"/>
      <c r="S468" s="85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  <c r="DG468" s="4"/>
      <c r="DH468" s="4"/>
      <c r="DI468" s="4"/>
      <c r="DJ468" s="4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</row>
    <row r="469" spans="1:162" ht="18" hidden="1" x14ac:dyDescent="0.2">
      <c r="A469" s="199"/>
      <c r="B469" s="42"/>
      <c r="C469" s="42"/>
      <c r="D469" s="128">
        <v>71</v>
      </c>
      <c r="E469" s="128"/>
      <c r="F469" s="128"/>
      <c r="G469" s="168" t="s">
        <v>319</v>
      </c>
      <c r="H469" s="184">
        <f t="shared" si="588"/>
        <v>0</v>
      </c>
      <c r="I469" s="33">
        <f t="shared" si="588"/>
        <v>0</v>
      </c>
      <c r="J469" s="33">
        <f t="shared" si="588"/>
        <v>0</v>
      </c>
      <c r="K469" s="192" t="e">
        <f t="shared" si="540"/>
        <v>#DIV/0!</v>
      </c>
      <c r="L469" s="73">
        <f t="shared" si="589"/>
        <v>0</v>
      </c>
      <c r="M469" s="48">
        <f t="shared" si="589"/>
        <v>0</v>
      </c>
      <c r="N469" s="33">
        <f t="shared" si="590"/>
        <v>0</v>
      </c>
      <c r="O469" s="375">
        <f t="shared" si="590"/>
        <v>0</v>
      </c>
      <c r="P469" s="261">
        <f t="shared" si="591"/>
        <v>0</v>
      </c>
      <c r="Q469" s="248">
        <f t="shared" si="591"/>
        <v>0</v>
      </c>
      <c r="R469" s="114"/>
      <c r="S469" s="85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4"/>
      <c r="DJ469" s="4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</row>
    <row r="470" spans="1:162" ht="18" hidden="1" x14ac:dyDescent="0.2">
      <c r="A470" s="199"/>
      <c r="B470" s="42"/>
      <c r="C470" s="42"/>
      <c r="D470" s="128"/>
      <c r="E470" s="129" t="s">
        <v>56</v>
      </c>
      <c r="F470" s="129"/>
      <c r="G470" s="160" t="s">
        <v>320</v>
      </c>
      <c r="H470" s="184">
        <f t="shared" si="588"/>
        <v>0</v>
      </c>
      <c r="I470" s="33">
        <f t="shared" si="588"/>
        <v>0</v>
      </c>
      <c r="J470" s="33">
        <f t="shared" si="588"/>
        <v>0</v>
      </c>
      <c r="K470" s="192" t="e">
        <f t="shared" si="540"/>
        <v>#DIV/0!</v>
      </c>
      <c r="L470" s="73">
        <f t="shared" si="589"/>
        <v>0</v>
      </c>
      <c r="M470" s="48">
        <f t="shared" si="589"/>
        <v>0</v>
      </c>
      <c r="N470" s="33">
        <f t="shared" si="590"/>
        <v>0</v>
      </c>
      <c r="O470" s="375">
        <f t="shared" si="590"/>
        <v>0</v>
      </c>
      <c r="P470" s="261">
        <f t="shared" si="591"/>
        <v>0</v>
      </c>
      <c r="Q470" s="248">
        <f t="shared" si="591"/>
        <v>0</v>
      </c>
      <c r="R470" s="114"/>
      <c r="S470" s="85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4"/>
      <c r="DJ470" s="4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</row>
    <row r="471" spans="1:162" ht="18.75" hidden="1" thickBot="1" x14ac:dyDescent="0.25">
      <c r="A471" s="209"/>
      <c r="B471" s="210"/>
      <c r="C471" s="210"/>
      <c r="D471" s="211"/>
      <c r="E471" s="212"/>
      <c r="F471" s="212" t="s">
        <v>58</v>
      </c>
      <c r="G471" s="213" t="s">
        <v>374</v>
      </c>
      <c r="H471" s="214"/>
      <c r="I471" s="215"/>
      <c r="J471" s="215"/>
      <c r="K471" s="280" t="e">
        <f t="shared" si="540"/>
        <v>#DIV/0!</v>
      </c>
      <c r="L471" s="355"/>
      <c r="M471" s="394"/>
      <c r="N471" s="215"/>
      <c r="O471" s="395">
        <f>+M471+N471</f>
        <v>0</v>
      </c>
      <c r="P471" s="269"/>
      <c r="Q471" s="252"/>
      <c r="R471" s="114"/>
      <c r="S471" s="85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  <c r="DJ471" s="4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</row>
    <row r="472" spans="1:162" x14ac:dyDescent="0.2">
      <c r="A472" s="138"/>
      <c r="B472" s="138"/>
      <c r="C472" s="138"/>
      <c r="D472" s="138"/>
      <c r="E472" s="138"/>
      <c r="F472" s="138"/>
      <c r="G472" s="36"/>
      <c r="H472" s="43"/>
      <c r="I472" s="43"/>
      <c r="J472" s="43"/>
      <c r="K472" s="144"/>
      <c r="L472" s="53"/>
      <c r="M472" s="54"/>
      <c r="N472" s="54"/>
      <c r="O472" s="54"/>
      <c r="P472" s="97"/>
      <c r="R472" s="114"/>
      <c r="S472" s="85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  <c r="DJ472" s="4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</row>
    <row r="473" spans="1:162" ht="50.25" hidden="1" thickBot="1" x14ac:dyDescent="0.25">
      <c r="A473" s="313"/>
      <c r="B473" s="314"/>
      <c r="C473" s="314"/>
      <c r="D473" s="315" t="s">
        <v>82</v>
      </c>
      <c r="E473" s="315"/>
      <c r="F473" s="315"/>
      <c r="G473" s="316" t="s">
        <v>279</v>
      </c>
      <c r="H473" s="329"/>
      <c r="I473" s="317"/>
      <c r="J473" s="51">
        <f t="shared" ref="J473:J485" si="592">+J474</f>
        <v>0</v>
      </c>
      <c r="K473" s="330"/>
      <c r="L473" s="397"/>
      <c r="M473" s="401">
        <f t="shared" ref="M473:O473" si="593">+M474+M478+M482</f>
        <v>0</v>
      </c>
      <c r="N473" s="318">
        <f t="shared" si="593"/>
        <v>0</v>
      </c>
      <c r="O473" s="402">
        <f t="shared" si="593"/>
        <v>0</v>
      </c>
      <c r="P473" s="319">
        <f t="shared" ref="P473:P485" si="594">L473-O473</f>
        <v>0</v>
      </c>
      <c r="Q473" s="320" t="e">
        <f t="shared" ref="Q473:Q485" si="595">ROUND(O473/L473*100,2)</f>
        <v>#DIV/0!</v>
      </c>
      <c r="R473" s="114"/>
      <c r="S473" s="85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4"/>
      <c r="DJ473" s="4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</row>
    <row r="474" spans="1:162" ht="18" hidden="1" x14ac:dyDescent="0.2">
      <c r="A474" s="302"/>
      <c r="B474" s="303"/>
      <c r="C474" s="303"/>
      <c r="D474" s="304"/>
      <c r="E474" s="304" t="s">
        <v>58</v>
      </c>
      <c r="F474" s="304"/>
      <c r="G474" s="295" t="s">
        <v>405</v>
      </c>
      <c r="H474" s="331"/>
      <c r="I474" s="305"/>
      <c r="J474" s="297">
        <f t="shared" si="592"/>
        <v>0</v>
      </c>
      <c r="K474" s="298"/>
      <c r="L474" s="398"/>
      <c r="M474" s="403">
        <f>+M475+M476+M477</f>
        <v>0</v>
      </c>
      <c r="N474" s="306">
        <f t="shared" ref="N474:O474" si="596">+N475+N476+N477</f>
        <v>0</v>
      </c>
      <c r="O474" s="404">
        <f t="shared" si="596"/>
        <v>0</v>
      </c>
      <c r="P474" s="299">
        <f t="shared" si="594"/>
        <v>0</v>
      </c>
      <c r="Q474" s="321" t="e">
        <f t="shared" si="595"/>
        <v>#DIV/0!</v>
      </c>
      <c r="R474" s="114"/>
      <c r="S474" s="85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4"/>
      <c r="DJ474" s="4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</row>
    <row r="475" spans="1:162" s="17" customFormat="1" ht="18" hidden="1" x14ac:dyDescent="0.2">
      <c r="A475" s="200"/>
      <c r="B475" s="128"/>
      <c r="C475" s="128"/>
      <c r="D475" s="129"/>
      <c r="E475" s="129"/>
      <c r="F475" s="129" t="s">
        <v>56</v>
      </c>
      <c r="G475" s="161" t="s">
        <v>276</v>
      </c>
      <c r="H475" s="327"/>
      <c r="I475" s="126"/>
      <c r="J475" s="35">
        <f t="shared" si="592"/>
        <v>0</v>
      </c>
      <c r="K475" s="328"/>
      <c r="L475" s="399"/>
      <c r="M475" s="367"/>
      <c r="N475" s="31"/>
      <c r="O475" s="384">
        <f>+M475+N475</f>
        <v>0</v>
      </c>
      <c r="P475" s="264">
        <f t="shared" si="594"/>
        <v>0</v>
      </c>
      <c r="Q475" s="245" t="e">
        <f t="shared" si="595"/>
        <v>#DIV/0!</v>
      </c>
      <c r="R475" s="116"/>
      <c r="S475" s="89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16"/>
      <c r="DL475" s="16"/>
      <c r="DM475" s="16"/>
      <c r="DN475" s="16"/>
      <c r="DO475" s="16"/>
      <c r="DP475" s="16"/>
      <c r="DQ475" s="16"/>
      <c r="DR475" s="16"/>
      <c r="DS475" s="16"/>
      <c r="DT475" s="16"/>
      <c r="DU475" s="16"/>
      <c r="DV475" s="16"/>
      <c r="DW475" s="16"/>
      <c r="DX475" s="16"/>
      <c r="DY475" s="16"/>
      <c r="DZ475" s="16"/>
      <c r="EA475" s="16"/>
      <c r="EB475" s="16"/>
      <c r="EC475" s="16"/>
      <c r="ED475" s="16"/>
      <c r="EE475" s="16"/>
      <c r="EF475" s="16"/>
      <c r="EG475" s="16"/>
      <c r="EH475" s="16"/>
      <c r="EI475" s="16"/>
      <c r="EJ475" s="16"/>
      <c r="EK475" s="16"/>
      <c r="EL475" s="16"/>
      <c r="EM475" s="16"/>
      <c r="EN475" s="16"/>
      <c r="EO475" s="16"/>
      <c r="EP475" s="16"/>
      <c r="EQ475" s="16"/>
      <c r="ER475" s="16"/>
      <c r="ES475" s="16"/>
      <c r="ET475" s="16"/>
      <c r="EU475" s="16"/>
      <c r="EV475" s="16"/>
      <c r="EW475" s="16"/>
      <c r="EX475" s="16"/>
      <c r="EY475" s="16"/>
      <c r="EZ475" s="16"/>
      <c r="FA475" s="16"/>
      <c r="FB475" s="16"/>
      <c r="FC475" s="16"/>
      <c r="FD475" s="16"/>
      <c r="FE475" s="16"/>
      <c r="FF475" s="16"/>
    </row>
    <row r="476" spans="1:162" s="17" customFormat="1" ht="18" hidden="1" x14ac:dyDescent="0.2">
      <c r="A476" s="200"/>
      <c r="B476" s="128"/>
      <c r="C476" s="128"/>
      <c r="D476" s="129"/>
      <c r="E476" s="129"/>
      <c r="F476" s="129" t="s">
        <v>58</v>
      </c>
      <c r="G476" s="161" t="s">
        <v>277</v>
      </c>
      <c r="H476" s="327"/>
      <c r="I476" s="126"/>
      <c r="J476" s="35">
        <f t="shared" si="592"/>
        <v>0</v>
      </c>
      <c r="K476" s="328"/>
      <c r="L476" s="399"/>
      <c r="M476" s="367"/>
      <c r="N476" s="31"/>
      <c r="O476" s="384">
        <f t="shared" ref="O476:O477" si="597">+M476+N476</f>
        <v>0</v>
      </c>
      <c r="P476" s="264">
        <f t="shared" si="594"/>
        <v>0</v>
      </c>
      <c r="Q476" s="245" t="e">
        <f t="shared" si="595"/>
        <v>#DIV/0!</v>
      </c>
      <c r="R476" s="116"/>
      <c r="S476" s="89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16"/>
      <c r="DL476" s="16"/>
      <c r="DM476" s="16"/>
      <c r="DN476" s="16"/>
      <c r="DO476" s="16"/>
      <c r="DP476" s="16"/>
      <c r="DQ476" s="16"/>
      <c r="DR476" s="16"/>
      <c r="DS476" s="16"/>
      <c r="DT476" s="16"/>
      <c r="DU476" s="16"/>
      <c r="DV476" s="16"/>
      <c r="DW476" s="16"/>
      <c r="DX476" s="16"/>
      <c r="DY476" s="16"/>
      <c r="DZ476" s="16"/>
      <c r="EA476" s="16"/>
      <c r="EB476" s="16"/>
      <c r="EC476" s="16"/>
      <c r="ED476" s="16"/>
      <c r="EE476" s="16"/>
      <c r="EF476" s="16"/>
      <c r="EG476" s="16"/>
      <c r="EH476" s="16"/>
      <c r="EI476" s="16"/>
      <c r="EJ476" s="16"/>
      <c r="EK476" s="16"/>
      <c r="EL476" s="16"/>
      <c r="EM476" s="16"/>
      <c r="EN476" s="16"/>
      <c r="EO476" s="16"/>
      <c r="EP476" s="16"/>
      <c r="EQ476" s="16"/>
      <c r="ER476" s="16"/>
      <c r="ES476" s="16"/>
      <c r="ET476" s="16"/>
      <c r="EU476" s="16"/>
      <c r="EV476" s="16"/>
      <c r="EW476" s="16"/>
      <c r="EX476" s="16"/>
      <c r="EY476" s="16"/>
      <c r="EZ476" s="16"/>
      <c r="FA476" s="16"/>
      <c r="FB476" s="16"/>
      <c r="FC476" s="16"/>
      <c r="FD476" s="16"/>
      <c r="FE476" s="16"/>
      <c r="FF476" s="16"/>
    </row>
    <row r="477" spans="1:162" s="22" customFormat="1" ht="18.75" hidden="1" thickBot="1" x14ac:dyDescent="0.25">
      <c r="A477" s="309"/>
      <c r="B477" s="310"/>
      <c r="C477" s="310"/>
      <c r="D477" s="311"/>
      <c r="E477" s="311"/>
      <c r="F477" s="311" t="s">
        <v>12</v>
      </c>
      <c r="G477" s="213" t="s">
        <v>278</v>
      </c>
      <c r="H477" s="332"/>
      <c r="I477" s="308"/>
      <c r="J477" s="323">
        <f t="shared" si="592"/>
        <v>0</v>
      </c>
      <c r="K477" s="333"/>
      <c r="L477" s="400"/>
      <c r="M477" s="405"/>
      <c r="N477" s="64"/>
      <c r="O477" s="406">
        <f t="shared" si="597"/>
        <v>0</v>
      </c>
      <c r="P477" s="312">
        <f t="shared" si="594"/>
        <v>0</v>
      </c>
      <c r="Q477" s="324" t="e">
        <f t="shared" si="595"/>
        <v>#DIV/0!</v>
      </c>
      <c r="R477" s="117"/>
      <c r="S477" s="90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  <c r="CQ477" s="20"/>
      <c r="CR477" s="20"/>
      <c r="CS477" s="20"/>
      <c r="CT477" s="20"/>
      <c r="CU477" s="20"/>
      <c r="CV477" s="20"/>
      <c r="CW477" s="20"/>
      <c r="CX477" s="20"/>
      <c r="CY477" s="20"/>
      <c r="CZ477" s="20"/>
      <c r="DA477" s="20"/>
      <c r="DB477" s="20"/>
      <c r="DC477" s="20"/>
      <c r="DD477" s="20"/>
      <c r="DE477" s="20"/>
      <c r="DF477" s="20"/>
      <c r="DG477" s="20"/>
      <c r="DH477" s="20"/>
      <c r="DI477" s="20"/>
      <c r="DJ477" s="20"/>
      <c r="DK477" s="21"/>
      <c r="DL477" s="21"/>
      <c r="DM477" s="21"/>
      <c r="DN477" s="21"/>
      <c r="DO477" s="21"/>
      <c r="DP477" s="21"/>
      <c r="DQ477" s="21"/>
      <c r="DR477" s="21"/>
      <c r="DS477" s="21"/>
      <c r="DT477" s="21"/>
      <c r="DU477" s="21"/>
      <c r="DV477" s="21"/>
      <c r="DW477" s="21"/>
      <c r="DX477" s="21"/>
      <c r="DY477" s="21"/>
      <c r="DZ477" s="21"/>
      <c r="EA477" s="21"/>
      <c r="EB477" s="21"/>
      <c r="EC477" s="21"/>
      <c r="ED477" s="21"/>
      <c r="EE477" s="21"/>
      <c r="EF477" s="21"/>
      <c r="EG477" s="21"/>
      <c r="EH477" s="21"/>
      <c r="EI477" s="21"/>
      <c r="EJ477" s="21"/>
      <c r="EK477" s="21"/>
      <c r="EL477" s="21"/>
      <c r="EM477" s="21"/>
      <c r="EN477" s="21"/>
      <c r="EO477" s="21"/>
      <c r="EP477" s="21"/>
      <c r="EQ477" s="21"/>
      <c r="ER477" s="21"/>
      <c r="ES477" s="21"/>
      <c r="ET477" s="21"/>
      <c r="EU477" s="21"/>
      <c r="EV477" s="21"/>
      <c r="EW477" s="21"/>
      <c r="EX477" s="21"/>
      <c r="EY477" s="21"/>
      <c r="EZ477" s="21"/>
      <c r="FA477" s="21"/>
      <c r="FB477" s="21"/>
      <c r="FC477" s="21"/>
      <c r="FD477" s="21"/>
      <c r="FE477" s="21"/>
      <c r="FF477" s="21"/>
    </row>
    <row r="478" spans="1:162" s="17" customFormat="1" ht="18" hidden="1" x14ac:dyDescent="0.2">
      <c r="A478" s="302"/>
      <c r="B478" s="303"/>
      <c r="C478" s="303"/>
      <c r="D478" s="322"/>
      <c r="E478" s="304"/>
      <c r="F478" s="304"/>
      <c r="G478" s="295" t="s">
        <v>404</v>
      </c>
      <c r="H478" s="331"/>
      <c r="I478" s="305"/>
      <c r="J478" s="297">
        <f t="shared" si="592"/>
        <v>0</v>
      </c>
      <c r="K478" s="298"/>
      <c r="L478" s="398"/>
      <c r="M478" s="403">
        <f>+M479+M480+M481</f>
        <v>0</v>
      </c>
      <c r="N478" s="306">
        <f t="shared" ref="N478:O478" si="598">+N479+N480+N481</f>
        <v>0</v>
      </c>
      <c r="O478" s="404">
        <f t="shared" si="598"/>
        <v>0</v>
      </c>
      <c r="P478" s="299">
        <f t="shared" si="594"/>
        <v>0</v>
      </c>
      <c r="Q478" s="321" t="e">
        <f t="shared" si="595"/>
        <v>#DIV/0!</v>
      </c>
      <c r="R478" s="116"/>
      <c r="S478" s="89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16"/>
      <c r="DL478" s="16"/>
      <c r="DM478" s="16"/>
      <c r="DN478" s="16"/>
      <c r="DO478" s="16"/>
      <c r="DP478" s="16"/>
      <c r="DQ478" s="16"/>
      <c r="DR478" s="16"/>
      <c r="DS478" s="16"/>
      <c r="DT478" s="16"/>
      <c r="DU478" s="16"/>
      <c r="DV478" s="16"/>
      <c r="DW478" s="16"/>
      <c r="DX478" s="16"/>
      <c r="DY478" s="16"/>
      <c r="DZ478" s="16"/>
      <c r="EA478" s="16"/>
      <c r="EB478" s="16"/>
      <c r="EC478" s="16"/>
      <c r="ED478" s="16"/>
      <c r="EE478" s="16"/>
      <c r="EF478" s="16"/>
      <c r="EG478" s="16"/>
      <c r="EH478" s="16"/>
      <c r="EI478" s="16"/>
      <c r="EJ478" s="16"/>
      <c r="EK478" s="16"/>
      <c r="EL478" s="16"/>
      <c r="EM478" s="16"/>
      <c r="EN478" s="16"/>
      <c r="EO478" s="16"/>
      <c r="EP478" s="16"/>
      <c r="EQ478" s="16"/>
      <c r="ER478" s="16"/>
      <c r="ES478" s="16"/>
      <c r="ET478" s="16"/>
      <c r="EU478" s="16"/>
      <c r="EV478" s="16"/>
      <c r="EW478" s="16"/>
      <c r="EX478" s="16"/>
      <c r="EY478" s="16"/>
      <c r="EZ478" s="16"/>
      <c r="FA478" s="16"/>
      <c r="FB478" s="16"/>
      <c r="FC478" s="16"/>
      <c r="FD478" s="16"/>
      <c r="FE478" s="16"/>
      <c r="FF478" s="16"/>
    </row>
    <row r="479" spans="1:162" s="17" customFormat="1" ht="18" hidden="1" x14ac:dyDescent="0.2">
      <c r="A479" s="200"/>
      <c r="B479" s="128"/>
      <c r="C479" s="128"/>
      <c r="D479" s="129"/>
      <c r="E479" s="129"/>
      <c r="F479" s="129" t="s">
        <v>56</v>
      </c>
      <c r="G479" s="161" t="s">
        <v>276</v>
      </c>
      <c r="H479" s="327"/>
      <c r="I479" s="126"/>
      <c r="J479" s="35">
        <f t="shared" si="592"/>
        <v>0</v>
      </c>
      <c r="K479" s="328"/>
      <c r="L479" s="399"/>
      <c r="M479" s="367"/>
      <c r="N479" s="31"/>
      <c r="O479" s="384">
        <f>+M479+N479</f>
        <v>0</v>
      </c>
      <c r="P479" s="264">
        <f t="shared" si="594"/>
        <v>0</v>
      </c>
      <c r="Q479" s="245" t="e">
        <f t="shared" si="595"/>
        <v>#DIV/0!</v>
      </c>
      <c r="R479" s="116"/>
      <c r="S479" s="89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16"/>
      <c r="DL479" s="16"/>
      <c r="DM479" s="16"/>
      <c r="DN479" s="16"/>
      <c r="DO479" s="16"/>
      <c r="DP479" s="16"/>
      <c r="DQ479" s="16"/>
      <c r="DR479" s="16"/>
      <c r="DS479" s="16"/>
      <c r="DT479" s="16"/>
      <c r="DU479" s="16"/>
      <c r="DV479" s="16"/>
      <c r="DW479" s="16"/>
      <c r="DX479" s="16"/>
      <c r="DY479" s="16"/>
      <c r="DZ479" s="16"/>
      <c r="EA479" s="16"/>
      <c r="EB479" s="16"/>
      <c r="EC479" s="16"/>
      <c r="ED479" s="16"/>
      <c r="EE479" s="16"/>
      <c r="EF479" s="16"/>
      <c r="EG479" s="16"/>
      <c r="EH479" s="16"/>
      <c r="EI479" s="16"/>
      <c r="EJ479" s="16"/>
      <c r="EK479" s="16"/>
      <c r="EL479" s="16"/>
      <c r="EM479" s="16"/>
      <c r="EN479" s="16"/>
      <c r="EO479" s="16"/>
      <c r="EP479" s="16"/>
      <c r="EQ479" s="16"/>
      <c r="ER479" s="16"/>
      <c r="ES479" s="16"/>
      <c r="ET479" s="16"/>
      <c r="EU479" s="16"/>
      <c r="EV479" s="16"/>
      <c r="EW479" s="16"/>
      <c r="EX479" s="16"/>
      <c r="EY479" s="16"/>
      <c r="EZ479" s="16"/>
      <c r="FA479" s="16"/>
      <c r="FB479" s="16"/>
      <c r="FC479" s="16"/>
      <c r="FD479" s="16"/>
      <c r="FE479" s="16"/>
      <c r="FF479" s="16"/>
    </row>
    <row r="480" spans="1:162" s="17" customFormat="1" ht="18" hidden="1" x14ac:dyDescent="0.2">
      <c r="A480" s="200"/>
      <c r="B480" s="128"/>
      <c r="C480" s="128"/>
      <c r="D480" s="129"/>
      <c r="E480" s="129"/>
      <c r="F480" s="129" t="s">
        <v>58</v>
      </c>
      <c r="G480" s="161" t="s">
        <v>277</v>
      </c>
      <c r="H480" s="327"/>
      <c r="I480" s="126"/>
      <c r="J480" s="35">
        <f t="shared" si="592"/>
        <v>0</v>
      </c>
      <c r="K480" s="328"/>
      <c r="L480" s="399"/>
      <c r="M480" s="367"/>
      <c r="N480" s="31"/>
      <c r="O480" s="384">
        <f t="shared" ref="O480:O481" si="599">+M480+N480</f>
        <v>0</v>
      </c>
      <c r="P480" s="264">
        <f t="shared" si="594"/>
        <v>0</v>
      </c>
      <c r="Q480" s="245" t="e">
        <f t="shared" si="595"/>
        <v>#DIV/0!</v>
      </c>
      <c r="R480" s="116"/>
      <c r="S480" s="89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16"/>
      <c r="DL480" s="16"/>
      <c r="DM480" s="16"/>
      <c r="DN480" s="16"/>
      <c r="DO480" s="16"/>
      <c r="DP480" s="16"/>
      <c r="DQ480" s="16"/>
      <c r="DR480" s="16"/>
      <c r="DS480" s="16"/>
      <c r="DT480" s="16"/>
      <c r="DU480" s="16"/>
      <c r="DV480" s="16"/>
      <c r="DW480" s="16"/>
      <c r="DX480" s="16"/>
      <c r="DY480" s="16"/>
      <c r="DZ480" s="16"/>
      <c r="EA480" s="16"/>
      <c r="EB480" s="16"/>
      <c r="EC480" s="16"/>
      <c r="ED480" s="16"/>
      <c r="EE480" s="16"/>
      <c r="EF480" s="16"/>
      <c r="EG480" s="16"/>
      <c r="EH480" s="16"/>
      <c r="EI480" s="16"/>
      <c r="EJ480" s="16"/>
      <c r="EK480" s="16"/>
      <c r="EL480" s="16"/>
      <c r="EM480" s="16"/>
      <c r="EN480" s="16"/>
      <c r="EO480" s="16"/>
      <c r="EP480" s="16"/>
      <c r="EQ480" s="16"/>
      <c r="ER480" s="16"/>
      <c r="ES480" s="16"/>
      <c r="ET480" s="16"/>
      <c r="EU480" s="16"/>
      <c r="EV480" s="16"/>
      <c r="EW480" s="16"/>
      <c r="EX480" s="16"/>
      <c r="EY480" s="16"/>
      <c r="EZ480" s="16"/>
      <c r="FA480" s="16"/>
      <c r="FB480" s="16"/>
      <c r="FC480" s="16"/>
      <c r="FD480" s="16"/>
      <c r="FE480" s="16"/>
      <c r="FF480" s="16"/>
    </row>
    <row r="481" spans="1:191" s="22" customFormat="1" ht="18.75" hidden="1" thickBot="1" x14ac:dyDescent="0.25">
      <c r="A481" s="309"/>
      <c r="B481" s="310"/>
      <c r="C481" s="310"/>
      <c r="D481" s="311"/>
      <c r="E481" s="311"/>
      <c r="F481" s="311" t="s">
        <v>12</v>
      </c>
      <c r="G481" s="213" t="s">
        <v>278</v>
      </c>
      <c r="H481" s="332"/>
      <c r="I481" s="308"/>
      <c r="J481" s="323">
        <f t="shared" si="592"/>
        <v>0</v>
      </c>
      <c r="K481" s="333"/>
      <c r="L481" s="400"/>
      <c r="M481" s="405"/>
      <c r="N481" s="64"/>
      <c r="O481" s="406">
        <f t="shared" si="599"/>
        <v>0</v>
      </c>
      <c r="P481" s="312">
        <f t="shared" si="594"/>
        <v>0</v>
      </c>
      <c r="Q481" s="324" t="e">
        <f t="shared" si="595"/>
        <v>#DIV/0!</v>
      </c>
      <c r="R481" s="117"/>
      <c r="S481" s="90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0"/>
      <c r="DJ481" s="20"/>
      <c r="DK481" s="21"/>
      <c r="DL481" s="21"/>
      <c r="DM481" s="21"/>
      <c r="DN481" s="21"/>
      <c r="DO481" s="21"/>
      <c r="DP481" s="21"/>
      <c r="DQ481" s="21"/>
      <c r="DR481" s="21"/>
      <c r="DS481" s="21"/>
      <c r="DT481" s="21"/>
      <c r="DU481" s="21"/>
      <c r="DV481" s="21"/>
      <c r="DW481" s="21"/>
      <c r="DX481" s="21"/>
      <c r="DY481" s="21"/>
      <c r="DZ481" s="21"/>
      <c r="EA481" s="21"/>
      <c r="EB481" s="21"/>
      <c r="EC481" s="21"/>
      <c r="ED481" s="21"/>
      <c r="EE481" s="21"/>
      <c r="EF481" s="21"/>
      <c r="EG481" s="21"/>
      <c r="EH481" s="21"/>
      <c r="EI481" s="21"/>
      <c r="EJ481" s="21"/>
      <c r="EK481" s="21"/>
      <c r="EL481" s="21"/>
      <c r="EM481" s="21"/>
      <c r="EN481" s="21"/>
      <c r="EO481" s="21"/>
      <c r="EP481" s="21"/>
      <c r="EQ481" s="21"/>
      <c r="ER481" s="21"/>
      <c r="ES481" s="21"/>
      <c r="ET481" s="21"/>
      <c r="EU481" s="21"/>
      <c r="EV481" s="21"/>
      <c r="EW481" s="21"/>
      <c r="EX481" s="21"/>
      <c r="EY481" s="21"/>
      <c r="EZ481" s="21"/>
      <c r="FA481" s="21"/>
      <c r="FB481" s="21"/>
      <c r="FC481" s="21"/>
      <c r="FD481" s="21"/>
      <c r="FE481" s="21"/>
      <c r="FF481" s="21"/>
    </row>
    <row r="482" spans="1:191" s="17" customFormat="1" ht="18" hidden="1" x14ac:dyDescent="0.2">
      <c r="A482" s="302"/>
      <c r="B482" s="303"/>
      <c r="C482" s="303"/>
      <c r="D482" s="322"/>
      <c r="E482" s="304"/>
      <c r="F482" s="304"/>
      <c r="G482" s="295" t="s">
        <v>404</v>
      </c>
      <c r="H482" s="331"/>
      <c r="I482" s="305"/>
      <c r="J482" s="297">
        <f t="shared" si="592"/>
        <v>0</v>
      </c>
      <c r="K482" s="298"/>
      <c r="L482" s="398"/>
      <c r="M482" s="403">
        <f>+M483+M484+M485</f>
        <v>0</v>
      </c>
      <c r="N482" s="306">
        <f t="shared" ref="N482:O482" si="600">+N483+N484+N485</f>
        <v>0</v>
      </c>
      <c r="O482" s="404">
        <f t="shared" si="600"/>
        <v>0</v>
      </c>
      <c r="P482" s="299">
        <f t="shared" si="594"/>
        <v>0</v>
      </c>
      <c r="Q482" s="321" t="e">
        <f t="shared" si="595"/>
        <v>#DIV/0!</v>
      </c>
      <c r="R482" s="116"/>
      <c r="S482" s="89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16"/>
      <c r="DL482" s="16"/>
      <c r="DM482" s="16"/>
      <c r="DN482" s="16"/>
      <c r="DO482" s="16"/>
      <c r="DP482" s="16"/>
      <c r="DQ482" s="16"/>
      <c r="DR482" s="16"/>
      <c r="DS482" s="16"/>
      <c r="DT482" s="16"/>
      <c r="DU482" s="16"/>
      <c r="DV482" s="16"/>
      <c r="DW482" s="16"/>
      <c r="DX482" s="16"/>
      <c r="DY482" s="16"/>
      <c r="DZ482" s="16"/>
      <c r="EA482" s="16"/>
      <c r="EB482" s="16"/>
      <c r="EC482" s="16"/>
      <c r="ED482" s="16"/>
      <c r="EE482" s="16"/>
      <c r="EF482" s="16"/>
      <c r="EG482" s="16"/>
      <c r="EH482" s="16"/>
      <c r="EI482" s="16"/>
      <c r="EJ482" s="16"/>
      <c r="EK482" s="16"/>
      <c r="EL482" s="16"/>
      <c r="EM482" s="16"/>
      <c r="EN482" s="16"/>
      <c r="EO482" s="16"/>
      <c r="EP482" s="16"/>
      <c r="EQ482" s="16"/>
      <c r="ER482" s="16"/>
      <c r="ES482" s="16"/>
      <c r="ET482" s="16"/>
      <c r="EU482" s="16"/>
      <c r="EV482" s="16"/>
      <c r="EW482" s="16"/>
      <c r="EX482" s="16"/>
      <c r="EY482" s="16"/>
      <c r="EZ482" s="16"/>
      <c r="FA482" s="16"/>
      <c r="FB482" s="16"/>
      <c r="FC482" s="16"/>
      <c r="FD482" s="16"/>
      <c r="FE482" s="16"/>
      <c r="FF482" s="16"/>
    </row>
    <row r="483" spans="1:191" s="17" customFormat="1" ht="18" hidden="1" x14ac:dyDescent="0.2">
      <c r="A483" s="200"/>
      <c r="B483" s="128"/>
      <c r="C483" s="128"/>
      <c r="D483" s="129"/>
      <c r="E483" s="129"/>
      <c r="F483" s="129" t="s">
        <v>56</v>
      </c>
      <c r="G483" s="161" t="s">
        <v>276</v>
      </c>
      <c r="H483" s="327"/>
      <c r="I483" s="126"/>
      <c r="J483" s="35">
        <f t="shared" si="592"/>
        <v>0</v>
      </c>
      <c r="K483" s="328"/>
      <c r="L483" s="399"/>
      <c r="M483" s="367"/>
      <c r="N483" s="31"/>
      <c r="O483" s="384">
        <f>+M483+N483</f>
        <v>0</v>
      </c>
      <c r="P483" s="264">
        <f t="shared" si="594"/>
        <v>0</v>
      </c>
      <c r="Q483" s="245" t="e">
        <f t="shared" si="595"/>
        <v>#DIV/0!</v>
      </c>
      <c r="R483" s="116"/>
      <c r="S483" s="89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16"/>
      <c r="DL483" s="16"/>
      <c r="DM483" s="16"/>
      <c r="DN483" s="16"/>
      <c r="DO483" s="16"/>
      <c r="DP483" s="16"/>
      <c r="DQ483" s="16"/>
      <c r="DR483" s="16"/>
      <c r="DS483" s="16"/>
      <c r="DT483" s="16"/>
      <c r="DU483" s="16"/>
      <c r="DV483" s="16"/>
      <c r="DW483" s="16"/>
      <c r="DX483" s="16"/>
      <c r="DY483" s="16"/>
      <c r="DZ483" s="16"/>
      <c r="EA483" s="16"/>
      <c r="EB483" s="16"/>
      <c r="EC483" s="16"/>
      <c r="ED483" s="16"/>
      <c r="EE483" s="16"/>
      <c r="EF483" s="16"/>
      <c r="EG483" s="16"/>
      <c r="EH483" s="16"/>
      <c r="EI483" s="16"/>
      <c r="EJ483" s="16"/>
      <c r="EK483" s="16"/>
      <c r="EL483" s="16"/>
      <c r="EM483" s="16"/>
      <c r="EN483" s="16"/>
      <c r="EO483" s="16"/>
      <c r="EP483" s="16"/>
      <c r="EQ483" s="16"/>
      <c r="ER483" s="16"/>
      <c r="ES483" s="16"/>
      <c r="ET483" s="16"/>
      <c r="EU483" s="16"/>
      <c r="EV483" s="16"/>
      <c r="EW483" s="16"/>
      <c r="EX483" s="16"/>
      <c r="EY483" s="16"/>
      <c r="EZ483" s="16"/>
      <c r="FA483" s="16"/>
      <c r="FB483" s="16"/>
      <c r="FC483" s="16"/>
      <c r="FD483" s="16"/>
      <c r="FE483" s="16"/>
      <c r="FF483" s="16"/>
    </row>
    <row r="484" spans="1:191" s="17" customFormat="1" ht="18" hidden="1" x14ac:dyDescent="0.2">
      <c r="A484" s="200"/>
      <c r="B484" s="128"/>
      <c r="C484" s="128"/>
      <c r="D484" s="129"/>
      <c r="E484" s="129"/>
      <c r="F484" s="129" t="s">
        <v>58</v>
      </c>
      <c r="G484" s="161" t="s">
        <v>277</v>
      </c>
      <c r="H484" s="327"/>
      <c r="I484" s="126"/>
      <c r="J484" s="35">
        <f t="shared" si="592"/>
        <v>0</v>
      </c>
      <c r="K484" s="328"/>
      <c r="L484" s="399"/>
      <c r="M484" s="367"/>
      <c r="N484" s="31"/>
      <c r="O484" s="384">
        <f t="shared" ref="O484:O485" si="601">+M484+N484</f>
        <v>0</v>
      </c>
      <c r="P484" s="264">
        <f t="shared" si="594"/>
        <v>0</v>
      </c>
      <c r="Q484" s="245" t="e">
        <f t="shared" si="595"/>
        <v>#DIV/0!</v>
      </c>
      <c r="R484" s="116"/>
      <c r="S484" s="89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16"/>
      <c r="DL484" s="16"/>
      <c r="DM484" s="16"/>
      <c r="DN484" s="16"/>
      <c r="DO484" s="16"/>
      <c r="DP484" s="16"/>
      <c r="DQ484" s="16"/>
      <c r="DR484" s="16"/>
      <c r="DS484" s="16"/>
      <c r="DT484" s="16"/>
      <c r="DU484" s="16"/>
      <c r="DV484" s="16"/>
      <c r="DW484" s="16"/>
      <c r="DX484" s="16"/>
      <c r="DY484" s="16"/>
      <c r="DZ484" s="16"/>
      <c r="EA484" s="16"/>
      <c r="EB484" s="16"/>
      <c r="EC484" s="16"/>
      <c r="ED484" s="16"/>
      <c r="EE484" s="16"/>
      <c r="EF484" s="16"/>
      <c r="EG484" s="16"/>
      <c r="EH484" s="16"/>
      <c r="EI484" s="16"/>
      <c r="EJ484" s="16"/>
      <c r="EK484" s="16"/>
      <c r="EL484" s="16"/>
      <c r="EM484" s="16"/>
      <c r="EN484" s="16"/>
      <c r="EO484" s="16"/>
      <c r="EP484" s="16"/>
      <c r="EQ484" s="16"/>
      <c r="ER484" s="16"/>
      <c r="ES484" s="16"/>
      <c r="ET484" s="16"/>
      <c r="EU484" s="16"/>
      <c r="EV484" s="16"/>
      <c r="EW484" s="16"/>
      <c r="EX484" s="16"/>
      <c r="EY484" s="16"/>
      <c r="EZ484" s="16"/>
      <c r="FA484" s="16"/>
      <c r="FB484" s="16"/>
      <c r="FC484" s="16"/>
      <c r="FD484" s="16"/>
      <c r="FE484" s="16"/>
      <c r="FF484" s="16"/>
    </row>
    <row r="485" spans="1:191" ht="18.75" hidden="1" thickBot="1" x14ac:dyDescent="0.25">
      <c r="A485" s="307"/>
      <c r="B485" s="211"/>
      <c r="C485" s="211"/>
      <c r="D485" s="212"/>
      <c r="E485" s="212"/>
      <c r="F485" s="212" t="s">
        <v>12</v>
      </c>
      <c r="G485" s="213" t="s">
        <v>278</v>
      </c>
      <c r="H485" s="332"/>
      <c r="I485" s="308"/>
      <c r="J485" s="323">
        <f t="shared" si="592"/>
        <v>0</v>
      </c>
      <c r="K485" s="333"/>
      <c r="L485" s="400"/>
      <c r="M485" s="405"/>
      <c r="N485" s="64"/>
      <c r="O485" s="406">
        <f t="shared" si="601"/>
        <v>0</v>
      </c>
      <c r="P485" s="312">
        <f t="shared" si="594"/>
        <v>0</v>
      </c>
      <c r="Q485" s="324" t="e">
        <f t="shared" si="595"/>
        <v>#DIV/0!</v>
      </c>
      <c r="R485" s="114"/>
      <c r="S485" s="85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4"/>
      <c r="DJ485" s="4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</row>
    <row r="486" spans="1:191" x14ac:dyDescent="0.2">
      <c r="M486" s="45"/>
      <c r="N486" s="45"/>
      <c r="O486" s="56"/>
      <c r="P486" s="97"/>
      <c r="R486" s="114"/>
      <c r="S486" s="87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</row>
    <row r="487" spans="1:191" x14ac:dyDescent="0.2">
      <c r="M487" s="45"/>
      <c r="N487" s="45"/>
      <c r="O487" s="56"/>
      <c r="P487" s="97"/>
      <c r="R487" s="114"/>
      <c r="S487" s="87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</row>
    <row r="488" spans="1:191" hidden="1" x14ac:dyDescent="0.2">
      <c r="J488" s="417" t="s">
        <v>392</v>
      </c>
      <c r="K488" s="418"/>
      <c r="L488" s="71" t="s">
        <v>280</v>
      </c>
      <c r="M488" s="32">
        <v>3494</v>
      </c>
      <c r="N488" s="32"/>
      <c r="O488" s="31">
        <f>+M488+N488</f>
        <v>3494</v>
      </c>
      <c r="P488" s="97"/>
      <c r="R488" s="114"/>
      <c r="S488" s="87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</row>
    <row r="489" spans="1:191" hidden="1" x14ac:dyDescent="0.2">
      <c r="L489" s="71" t="s">
        <v>281</v>
      </c>
      <c r="M489" s="32">
        <v>16598</v>
      </c>
      <c r="N489" s="79"/>
      <c r="O489" s="31">
        <f>+M489+N489</f>
        <v>16598</v>
      </c>
      <c r="P489" s="97"/>
      <c r="R489" s="114"/>
      <c r="S489" s="87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</row>
    <row r="490" spans="1:191" s="1" customFormat="1" ht="15.75" hidden="1" x14ac:dyDescent="0.25">
      <c r="A490" s="23"/>
      <c r="B490" s="23"/>
      <c r="C490" s="23"/>
      <c r="D490" s="23"/>
      <c r="E490" s="23"/>
      <c r="F490" s="23"/>
      <c r="G490" s="78"/>
      <c r="H490" s="78"/>
      <c r="I490" s="78"/>
      <c r="J490" s="78"/>
      <c r="K490" s="145"/>
      <c r="L490" s="71" t="s">
        <v>282</v>
      </c>
      <c r="M490" s="32">
        <v>120</v>
      </c>
      <c r="N490" s="79"/>
      <c r="O490" s="31">
        <f>+M490+N490</f>
        <v>120</v>
      </c>
      <c r="P490" s="98"/>
      <c r="Q490" s="62"/>
      <c r="R490" s="115"/>
      <c r="S490" s="88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1"/>
      <c r="CD490" s="11"/>
      <c r="CE490" s="11"/>
      <c r="CF490" s="11"/>
      <c r="CG490" s="11"/>
      <c r="CH490" s="11"/>
      <c r="CI490" s="11"/>
      <c r="CJ490" s="11"/>
      <c r="CK490" s="11"/>
      <c r="CL490" s="11"/>
      <c r="CM490" s="11"/>
      <c r="CN490" s="11"/>
      <c r="CO490" s="11"/>
      <c r="CP490" s="11"/>
      <c r="CQ490" s="11"/>
      <c r="CR490" s="11"/>
      <c r="CS490" s="11"/>
      <c r="CT490" s="11"/>
      <c r="CU490" s="11"/>
      <c r="CV490" s="11"/>
      <c r="CW490" s="11"/>
      <c r="CX490" s="11"/>
      <c r="CY490" s="11"/>
      <c r="CZ490" s="11"/>
      <c r="DA490" s="11"/>
      <c r="DB490" s="11"/>
      <c r="DC490" s="11"/>
      <c r="DD490" s="11"/>
      <c r="DE490" s="11"/>
      <c r="DF490" s="11"/>
      <c r="DG490" s="11"/>
      <c r="DH490" s="11"/>
      <c r="DI490" s="11"/>
      <c r="DJ490" s="11"/>
      <c r="DK490" s="11"/>
      <c r="DL490" s="11"/>
      <c r="DM490" s="11"/>
      <c r="DN490" s="11"/>
      <c r="DO490" s="11"/>
      <c r="DP490" s="11"/>
      <c r="DQ490" s="11"/>
      <c r="DR490" s="11"/>
      <c r="DS490" s="11"/>
      <c r="DT490" s="11"/>
      <c r="DU490" s="11"/>
      <c r="DV490" s="11"/>
      <c r="DW490" s="11"/>
      <c r="DX490" s="11"/>
      <c r="DY490" s="11"/>
      <c r="DZ490" s="11"/>
      <c r="EA490" s="11"/>
      <c r="EB490" s="11"/>
      <c r="EC490" s="11"/>
      <c r="ED490" s="11"/>
      <c r="EE490" s="11"/>
      <c r="EF490" s="11"/>
      <c r="EG490" s="11"/>
      <c r="EH490" s="11"/>
      <c r="EI490" s="11"/>
      <c r="EJ490" s="11"/>
      <c r="EK490" s="11"/>
      <c r="EL490" s="11"/>
      <c r="EM490" s="11"/>
      <c r="EN490" s="11"/>
      <c r="EO490" s="11"/>
      <c r="EP490" s="11"/>
      <c r="EQ490" s="11"/>
      <c r="ER490" s="11"/>
      <c r="ES490" s="11"/>
      <c r="ET490" s="11"/>
      <c r="EU490" s="11"/>
      <c r="EV490" s="11"/>
      <c r="EW490" s="11"/>
      <c r="EX490" s="11"/>
      <c r="EY490" s="11"/>
      <c r="EZ490" s="11"/>
      <c r="FA490" s="11"/>
      <c r="FB490" s="11"/>
      <c r="FC490" s="11"/>
      <c r="FD490" s="11"/>
      <c r="FE490" s="11"/>
      <c r="FF490" s="11"/>
    </row>
    <row r="491" spans="1:191" s="1" customFormat="1" ht="15.75" hidden="1" x14ac:dyDescent="0.25">
      <c r="A491" s="23"/>
      <c r="B491" s="23"/>
      <c r="C491" s="23"/>
      <c r="D491" s="23"/>
      <c r="E491" s="23"/>
      <c r="F491" s="23"/>
      <c r="G491" s="78"/>
      <c r="H491" s="78"/>
      <c r="I491" s="78"/>
      <c r="J491" s="78"/>
      <c r="K491" s="145"/>
      <c r="L491" s="71" t="s">
        <v>283</v>
      </c>
      <c r="M491" s="32"/>
      <c r="N491" s="32"/>
      <c r="O491" s="31">
        <f t="shared" ref="O491:O493" si="602">+M491+N491</f>
        <v>0</v>
      </c>
      <c r="P491" s="98"/>
      <c r="Q491" s="62"/>
      <c r="R491" s="115"/>
      <c r="S491" s="88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1"/>
      <c r="CD491" s="11"/>
      <c r="CE491" s="11"/>
      <c r="CF491" s="11"/>
      <c r="CG491" s="11"/>
      <c r="CH491" s="11"/>
      <c r="CI491" s="11"/>
      <c r="CJ491" s="11"/>
      <c r="CK491" s="11"/>
      <c r="CL491" s="11"/>
      <c r="CM491" s="11"/>
      <c r="CN491" s="11"/>
      <c r="CO491" s="11"/>
      <c r="CP491" s="11"/>
      <c r="CQ491" s="11"/>
      <c r="CR491" s="11"/>
      <c r="CS491" s="11"/>
      <c r="CT491" s="11"/>
      <c r="CU491" s="11"/>
      <c r="CV491" s="11"/>
      <c r="CW491" s="11"/>
      <c r="CX491" s="11"/>
      <c r="CY491" s="11"/>
      <c r="CZ491" s="11"/>
      <c r="DA491" s="11"/>
      <c r="DB491" s="11"/>
      <c r="DC491" s="11"/>
      <c r="DD491" s="11"/>
      <c r="DE491" s="11"/>
      <c r="DF491" s="11"/>
      <c r="DG491" s="11"/>
      <c r="DH491" s="11"/>
      <c r="DI491" s="11"/>
      <c r="DJ491" s="11"/>
      <c r="DK491" s="11"/>
      <c r="DL491" s="11"/>
      <c r="DM491" s="11"/>
      <c r="DN491" s="11"/>
      <c r="DO491" s="11"/>
      <c r="DP491" s="11"/>
      <c r="DQ491" s="11"/>
      <c r="DR491" s="11"/>
      <c r="DS491" s="11"/>
      <c r="DT491" s="11"/>
      <c r="DU491" s="11"/>
      <c r="DV491" s="11"/>
      <c r="DW491" s="11"/>
      <c r="DX491" s="11"/>
      <c r="DY491" s="11"/>
      <c r="DZ491" s="11"/>
      <c r="EA491" s="11"/>
      <c r="EB491" s="11"/>
      <c r="EC491" s="11"/>
      <c r="ED491" s="11"/>
      <c r="EE491" s="11"/>
      <c r="EF491" s="11"/>
      <c r="EG491" s="11"/>
      <c r="EH491" s="11"/>
      <c r="EI491" s="11"/>
      <c r="EJ491" s="11"/>
      <c r="EK491" s="11"/>
      <c r="EL491" s="11"/>
      <c r="EM491" s="11"/>
      <c r="EN491" s="11"/>
      <c r="EO491" s="11"/>
      <c r="EP491" s="11"/>
      <c r="EQ491" s="11"/>
      <c r="ER491" s="11"/>
      <c r="ES491" s="11"/>
      <c r="ET491" s="11"/>
      <c r="EU491" s="11"/>
      <c r="EV491" s="11"/>
      <c r="EW491" s="11"/>
      <c r="EX491" s="11"/>
      <c r="EY491" s="11"/>
      <c r="EZ491" s="11"/>
      <c r="FA491" s="11"/>
      <c r="FB491" s="11"/>
      <c r="FC491" s="11"/>
      <c r="FD491" s="11"/>
      <c r="FE491" s="11"/>
      <c r="FF491" s="11"/>
    </row>
    <row r="492" spans="1:191" s="1" customFormat="1" ht="15.75" hidden="1" x14ac:dyDescent="0.25">
      <c r="A492" s="23"/>
      <c r="B492" s="23"/>
      <c r="C492" s="23"/>
      <c r="D492" s="23"/>
      <c r="E492" s="23"/>
      <c r="F492" s="23"/>
      <c r="G492" s="78"/>
      <c r="H492" s="78"/>
      <c r="I492" s="78"/>
      <c r="J492" s="78"/>
      <c r="K492" s="145"/>
      <c r="L492" s="71" t="s">
        <v>284</v>
      </c>
      <c r="M492" s="32"/>
      <c r="N492" s="32"/>
      <c r="O492" s="31">
        <f t="shared" si="602"/>
        <v>0</v>
      </c>
      <c r="P492" s="98"/>
      <c r="Q492" s="62"/>
      <c r="R492" s="115"/>
      <c r="S492" s="88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1"/>
      <c r="CD492" s="11"/>
      <c r="CE492" s="11"/>
      <c r="CF492" s="11"/>
      <c r="CG492" s="11"/>
      <c r="CH492" s="11"/>
      <c r="CI492" s="11"/>
      <c r="CJ492" s="11"/>
      <c r="CK492" s="11"/>
      <c r="CL492" s="11"/>
      <c r="CM492" s="11"/>
      <c r="CN492" s="11"/>
      <c r="CO492" s="11"/>
      <c r="CP492" s="11"/>
      <c r="CQ492" s="11"/>
      <c r="CR492" s="11"/>
      <c r="CS492" s="11"/>
      <c r="CT492" s="11"/>
      <c r="CU492" s="11"/>
      <c r="CV492" s="11"/>
      <c r="CW492" s="11"/>
      <c r="CX492" s="11"/>
      <c r="CY492" s="11"/>
      <c r="CZ492" s="11"/>
      <c r="DA492" s="11"/>
      <c r="DB492" s="11"/>
      <c r="DC492" s="11"/>
      <c r="DD492" s="11"/>
      <c r="DE492" s="11"/>
      <c r="DF492" s="11"/>
      <c r="DG492" s="11"/>
      <c r="DH492" s="11"/>
      <c r="DI492" s="11"/>
      <c r="DJ492" s="11"/>
      <c r="DK492" s="11"/>
      <c r="DL492" s="11"/>
      <c r="DM492" s="11"/>
      <c r="DN492" s="11"/>
      <c r="DO492" s="11"/>
      <c r="DP492" s="11"/>
      <c r="DQ492" s="11"/>
      <c r="DR492" s="11"/>
      <c r="DS492" s="11"/>
      <c r="DT492" s="11"/>
      <c r="DU492" s="11"/>
      <c r="DV492" s="11"/>
      <c r="DW492" s="11"/>
      <c r="DX492" s="11"/>
      <c r="DY492" s="11"/>
      <c r="DZ492" s="11"/>
      <c r="EA492" s="11"/>
      <c r="EB492" s="11"/>
      <c r="EC492" s="11"/>
      <c r="ED492" s="11"/>
      <c r="EE492" s="11"/>
      <c r="EF492" s="11"/>
      <c r="EG492" s="11"/>
      <c r="EH492" s="11"/>
      <c r="EI492" s="11"/>
      <c r="EJ492" s="11"/>
      <c r="EK492" s="11"/>
      <c r="EL492" s="11"/>
      <c r="EM492" s="11"/>
      <c r="EN492" s="11"/>
      <c r="EO492" s="11"/>
      <c r="EP492" s="11"/>
      <c r="EQ492" s="11"/>
      <c r="ER492" s="11"/>
      <c r="ES492" s="11"/>
      <c r="ET492" s="11"/>
      <c r="EU492" s="11"/>
      <c r="EV492" s="11"/>
      <c r="EW492" s="11"/>
      <c r="EX492" s="11"/>
      <c r="EY492" s="11"/>
      <c r="EZ492" s="11"/>
      <c r="FA492" s="11"/>
      <c r="FB492" s="11"/>
      <c r="FC492" s="11"/>
      <c r="FD492" s="11"/>
      <c r="FE492" s="11"/>
      <c r="FF492" s="11"/>
    </row>
    <row r="493" spans="1:191" s="1" customFormat="1" ht="15.75" hidden="1" x14ac:dyDescent="0.25">
      <c r="A493" s="23"/>
      <c r="B493" s="23"/>
      <c r="C493" s="23"/>
      <c r="D493" s="23"/>
      <c r="E493" s="23"/>
      <c r="F493" s="23"/>
      <c r="G493" s="78"/>
      <c r="H493" s="78"/>
      <c r="I493" s="78"/>
      <c r="J493" s="78"/>
      <c r="K493" s="145"/>
      <c r="L493" s="71" t="s">
        <v>285</v>
      </c>
      <c r="M493" s="32"/>
      <c r="N493" s="32"/>
      <c r="O493" s="31">
        <f t="shared" si="602"/>
        <v>0</v>
      </c>
      <c r="P493" s="98"/>
      <c r="Q493" s="62"/>
      <c r="R493" s="115"/>
      <c r="S493" s="88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1"/>
      <c r="CD493" s="11"/>
      <c r="CE493" s="11"/>
      <c r="CF493" s="11"/>
      <c r="CG493" s="11"/>
      <c r="CH493" s="11"/>
      <c r="CI493" s="11"/>
      <c r="CJ493" s="11"/>
      <c r="CK493" s="11"/>
      <c r="CL493" s="11"/>
      <c r="CM493" s="11"/>
      <c r="CN493" s="11"/>
      <c r="CO493" s="11"/>
      <c r="CP493" s="11"/>
      <c r="CQ493" s="11"/>
      <c r="CR493" s="11"/>
      <c r="CS493" s="11"/>
      <c r="CT493" s="11"/>
      <c r="CU493" s="11"/>
      <c r="CV493" s="11"/>
      <c r="CW493" s="11"/>
      <c r="CX493" s="11"/>
      <c r="CY493" s="11"/>
      <c r="CZ493" s="11"/>
      <c r="DA493" s="11"/>
      <c r="DB493" s="11"/>
      <c r="DC493" s="11"/>
      <c r="DD493" s="11"/>
      <c r="DE493" s="11"/>
      <c r="DF493" s="11"/>
      <c r="DG493" s="11"/>
      <c r="DH493" s="11"/>
      <c r="DI493" s="11"/>
      <c r="DJ493" s="11"/>
      <c r="DK493" s="11"/>
      <c r="DL493" s="11"/>
      <c r="DM493" s="11"/>
      <c r="DN493" s="11"/>
      <c r="DO493" s="11"/>
      <c r="DP493" s="11"/>
      <c r="DQ493" s="11"/>
      <c r="DR493" s="11"/>
      <c r="DS493" s="11"/>
      <c r="DT493" s="11"/>
      <c r="DU493" s="11"/>
      <c r="DV493" s="11"/>
      <c r="DW493" s="11"/>
      <c r="DX493" s="11"/>
      <c r="DY493" s="11"/>
      <c r="DZ493" s="11"/>
      <c r="EA493" s="11"/>
      <c r="EB493" s="11"/>
      <c r="EC493" s="11"/>
      <c r="ED493" s="11"/>
      <c r="EE493" s="11"/>
      <c r="EF493" s="11"/>
      <c r="EG493" s="11"/>
      <c r="EH493" s="11"/>
      <c r="EI493" s="11"/>
      <c r="EJ493" s="11"/>
      <c r="EK493" s="11"/>
      <c r="EL493" s="11"/>
      <c r="EM493" s="11"/>
      <c r="EN493" s="11"/>
      <c r="EO493" s="11"/>
      <c r="EP493" s="11"/>
      <c r="EQ493" s="11"/>
      <c r="ER493" s="11"/>
      <c r="ES493" s="11"/>
      <c r="ET493" s="11"/>
      <c r="EU493" s="11"/>
      <c r="EV493" s="11"/>
      <c r="EW493" s="11"/>
      <c r="EX493" s="11"/>
      <c r="EY493" s="11"/>
      <c r="EZ493" s="11"/>
      <c r="FA493" s="11"/>
      <c r="FB493" s="11"/>
      <c r="FC493" s="11"/>
      <c r="FD493" s="11"/>
      <c r="FE493" s="11"/>
      <c r="FF493" s="11"/>
    </row>
    <row r="494" spans="1:191" s="1" customFormat="1" ht="15.75" hidden="1" x14ac:dyDescent="0.25">
      <c r="A494" s="23"/>
      <c r="B494" s="23"/>
      <c r="C494" s="23"/>
      <c r="D494" s="23"/>
      <c r="E494" s="23"/>
      <c r="F494" s="23"/>
      <c r="G494" s="78"/>
      <c r="H494" s="78"/>
      <c r="I494" s="78"/>
      <c r="J494" s="78"/>
      <c r="K494" s="145"/>
      <c r="L494" s="72" t="s">
        <v>286</v>
      </c>
      <c r="M494" s="65">
        <f>+M488+M489+M490+M491+M492+M493</f>
        <v>20212</v>
      </c>
      <c r="N494" s="65">
        <f t="shared" ref="N494" si="603">+N488+N489+N490+N491+N492+N493</f>
        <v>0</v>
      </c>
      <c r="O494" s="65">
        <f>+O488+O489+O490+O491+O492+O493</f>
        <v>20212</v>
      </c>
      <c r="P494" s="98"/>
      <c r="Q494" s="62"/>
      <c r="R494" s="115"/>
      <c r="S494" s="88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1"/>
      <c r="CD494" s="11"/>
      <c r="CE494" s="11"/>
      <c r="CF494" s="11"/>
      <c r="CG494" s="11"/>
      <c r="CH494" s="11"/>
      <c r="CI494" s="11"/>
      <c r="CJ494" s="11"/>
      <c r="CK494" s="11"/>
      <c r="CL494" s="11"/>
      <c r="CM494" s="11"/>
      <c r="CN494" s="11"/>
      <c r="CO494" s="11"/>
      <c r="CP494" s="11"/>
      <c r="CQ494" s="11"/>
      <c r="CR494" s="11"/>
      <c r="CS494" s="11"/>
      <c r="CT494" s="11"/>
      <c r="CU494" s="11"/>
      <c r="CV494" s="11"/>
      <c r="CW494" s="11"/>
      <c r="CX494" s="11"/>
      <c r="CY494" s="11"/>
      <c r="CZ494" s="11"/>
      <c r="DA494" s="11"/>
      <c r="DB494" s="11"/>
      <c r="DC494" s="11"/>
      <c r="DD494" s="11"/>
      <c r="DE494" s="11"/>
      <c r="DF494" s="11"/>
      <c r="DG494" s="11"/>
      <c r="DH494" s="11"/>
      <c r="DI494" s="11"/>
      <c r="DJ494" s="11"/>
      <c r="DK494" s="11"/>
      <c r="DL494" s="11"/>
      <c r="DM494" s="11"/>
      <c r="DN494" s="11"/>
      <c r="DO494" s="11"/>
      <c r="DP494" s="11"/>
      <c r="DQ494" s="11"/>
      <c r="DR494" s="11"/>
      <c r="DS494" s="11"/>
      <c r="DT494" s="11"/>
      <c r="DU494" s="11"/>
      <c r="DV494" s="11"/>
      <c r="DW494" s="11"/>
      <c r="DX494" s="11"/>
      <c r="DY494" s="11"/>
      <c r="DZ494" s="11"/>
      <c r="EA494" s="11"/>
      <c r="EB494" s="11"/>
      <c r="EC494" s="11"/>
      <c r="ED494" s="11"/>
      <c r="EE494" s="11"/>
      <c r="EF494" s="11"/>
      <c r="EG494" s="11"/>
      <c r="EH494" s="11"/>
      <c r="EI494" s="11"/>
      <c r="EJ494" s="11"/>
      <c r="EK494" s="11"/>
      <c r="EL494" s="11"/>
      <c r="EM494" s="11"/>
      <c r="EN494" s="11"/>
      <c r="EO494" s="11"/>
      <c r="EP494" s="11"/>
      <c r="EQ494" s="11"/>
      <c r="ER494" s="11"/>
      <c r="ES494" s="11"/>
      <c r="ET494" s="11"/>
      <c r="EU494" s="11"/>
      <c r="EV494" s="11"/>
      <c r="EW494" s="11"/>
      <c r="EX494" s="11"/>
      <c r="EY494" s="11"/>
      <c r="EZ494" s="11"/>
      <c r="FA494" s="11"/>
      <c r="FB494" s="11"/>
      <c r="FC494" s="11"/>
      <c r="FD494" s="11"/>
      <c r="FE494" s="11"/>
      <c r="FF494" s="11"/>
    </row>
    <row r="495" spans="1:191" s="1" customFormat="1" x14ac:dyDescent="0.25">
      <c r="A495" s="28"/>
      <c r="B495" s="23"/>
      <c r="C495" s="23"/>
      <c r="D495" s="23"/>
      <c r="E495" s="28"/>
      <c r="F495" s="23"/>
      <c r="G495" s="70"/>
      <c r="H495" s="70"/>
      <c r="I495" s="70"/>
      <c r="J495" s="70"/>
      <c r="K495" s="146"/>
      <c r="L495" s="39"/>
      <c r="M495" s="44"/>
      <c r="N495" s="44"/>
      <c r="O495" s="56"/>
      <c r="P495" s="98"/>
      <c r="Q495" s="62"/>
      <c r="R495" s="115"/>
      <c r="S495" s="88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1"/>
      <c r="CD495" s="11"/>
      <c r="CE495" s="11"/>
      <c r="CF495" s="11"/>
      <c r="CG495" s="11"/>
      <c r="CH495" s="11"/>
      <c r="CI495" s="11"/>
      <c r="CJ495" s="11"/>
      <c r="CK495" s="11"/>
      <c r="CL495" s="11"/>
      <c r="CM495" s="11"/>
      <c r="CN495" s="11"/>
      <c r="CO495" s="11"/>
      <c r="CP495" s="11"/>
      <c r="CQ495" s="11"/>
      <c r="CR495" s="11"/>
      <c r="CS495" s="11"/>
      <c r="CT495" s="11"/>
      <c r="CU495" s="11"/>
      <c r="CV495" s="11"/>
      <c r="CW495" s="11"/>
      <c r="CX495" s="11"/>
      <c r="CY495" s="11"/>
      <c r="CZ495" s="11"/>
      <c r="DA495" s="11"/>
      <c r="DB495" s="11"/>
      <c r="DC495" s="11"/>
      <c r="DD495" s="11"/>
      <c r="DE495" s="11"/>
      <c r="DF495" s="11"/>
      <c r="DG495" s="11"/>
      <c r="DH495" s="11"/>
      <c r="DI495" s="11"/>
      <c r="DJ495" s="11"/>
      <c r="DK495" s="11"/>
      <c r="DL495" s="11"/>
      <c r="DM495" s="11"/>
      <c r="DN495" s="11"/>
      <c r="DO495" s="11"/>
      <c r="DP495" s="11"/>
      <c r="DQ495" s="11"/>
      <c r="DR495" s="11"/>
      <c r="DS495" s="11"/>
      <c r="DT495" s="11"/>
      <c r="DU495" s="11"/>
      <c r="DV495" s="11"/>
      <c r="DW495" s="11"/>
      <c r="DX495" s="11"/>
      <c r="DY495" s="11"/>
      <c r="DZ495" s="11"/>
      <c r="EA495" s="11"/>
      <c r="EB495" s="11"/>
      <c r="EC495" s="11"/>
      <c r="ED495" s="11"/>
      <c r="EE495" s="11"/>
      <c r="EF495" s="11"/>
      <c r="EG495" s="11"/>
      <c r="EH495" s="11"/>
      <c r="EI495" s="11"/>
      <c r="EJ495" s="11"/>
      <c r="EK495" s="11"/>
      <c r="EL495" s="11"/>
      <c r="EM495" s="11"/>
      <c r="EN495" s="11"/>
      <c r="EO495" s="11"/>
      <c r="EP495" s="11"/>
      <c r="EQ495" s="11"/>
      <c r="ER495" s="11"/>
      <c r="ES495" s="11"/>
      <c r="ET495" s="11"/>
      <c r="EU495" s="11"/>
      <c r="EV495" s="11"/>
      <c r="EW495" s="11"/>
      <c r="EX495" s="11"/>
      <c r="EY495" s="11"/>
      <c r="EZ495" s="11"/>
      <c r="FA495" s="11"/>
      <c r="FB495" s="11"/>
      <c r="FC495" s="11"/>
      <c r="FD495" s="11"/>
      <c r="FE495" s="11"/>
      <c r="FF495" s="11"/>
    </row>
    <row r="496" spans="1:191" s="1" customFormat="1" ht="15.75" x14ac:dyDescent="0.25">
      <c r="B496" s="5" t="s">
        <v>409</v>
      </c>
      <c r="C496" s="5"/>
      <c r="D496" s="5"/>
      <c r="E496" s="408"/>
      <c r="F496" s="408"/>
      <c r="G496" s="409"/>
      <c r="H496" s="410"/>
      <c r="I496" s="13"/>
      <c r="J496" s="13"/>
      <c r="K496" s="411"/>
      <c r="L496" s="412"/>
      <c r="M496" s="411"/>
      <c r="N496" s="13"/>
      <c r="O496" s="411"/>
      <c r="P496" s="13"/>
      <c r="Q496" s="411"/>
      <c r="R496" s="13"/>
      <c r="S496" s="411"/>
      <c r="T496" s="13"/>
      <c r="U496" s="411"/>
      <c r="V496" s="13"/>
      <c r="W496" s="411"/>
      <c r="X496" s="13"/>
      <c r="Y496" s="411"/>
      <c r="Z496" s="13"/>
      <c r="AA496" s="411"/>
      <c r="AB496" s="13"/>
      <c r="AC496" s="411"/>
      <c r="AD496" s="13"/>
      <c r="AE496" s="411">
        <f>+AE171-AE211-AE224-AE243</f>
        <v>0</v>
      </c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1"/>
      <c r="CD496" s="11"/>
      <c r="CE496" s="11"/>
      <c r="CF496" s="11"/>
      <c r="CG496" s="11"/>
      <c r="CH496" s="11"/>
      <c r="CI496" s="11"/>
      <c r="CJ496" s="11"/>
      <c r="CK496" s="11"/>
      <c r="CL496" s="11"/>
      <c r="CM496" s="11"/>
      <c r="CN496" s="11"/>
      <c r="CO496" s="11"/>
      <c r="CP496" s="11"/>
      <c r="CQ496" s="11"/>
      <c r="CR496" s="11"/>
      <c r="CS496" s="11"/>
      <c r="CT496" s="11"/>
      <c r="CU496" s="11"/>
      <c r="CV496" s="11"/>
      <c r="CW496" s="11"/>
      <c r="CX496" s="11"/>
      <c r="CY496" s="11"/>
      <c r="CZ496" s="11"/>
      <c r="DA496" s="11"/>
      <c r="DB496" s="11"/>
      <c r="DC496" s="11"/>
      <c r="DD496" s="11"/>
      <c r="DE496" s="11"/>
      <c r="DF496" s="11"/>
      <c r="DG496" s="11"/>
      <c r="DH496" s="11"/>
      <c r="DI496" s="11"/>
      <c r="DJ496" s="11"/>
      <c r="DK496" s="11"/>
      <c r="DL496" s="11"/>
      <c r="DM496" s="11"/>
      <c r="DN496" s="11"/>
      <c r="DO496" s="11"/>
      <c r="DP496" s="11"/>
      <c r="DQ496" s="11"/>
      <c r="DR496" s="11"/>
      <c r="DS496" s="11"/>
      <c r="DT496" s="11"/>
      <c r="DU496" s="11"/>
      <c r="DV496" s="11"/>
      <c r="DW496" s="11"/>
      <c r="DX496" s="11"/>
      <c r="DY496" s="11"/>
      <c r="DZ496" s="11"/>
      <c r="EA496" s="11"/>
      <c r="EB496" s="11"/>
      <c r="EC496" s="11"/>
      <c r="ED496" s="11"/>
      <c r="EE496" s="11"/>
      <c r="EF496" s="11"/>
      <c r="EG496" s="11"/>
      <c r="EH496" s="11"/>
      <c r="EI496" s="11"/>
      <c r="EJ496" s="11"/>
      <c r="EK496" s="11"/>
      <c r="EL496" s="11"/>
      <c r="EM496" s="11"/>
      <c r="EN496" s="11"/>
      <c r="EO496" s="11"/>
      <c r="EP496" s="11"/>
      <c r="EQ496" s="11"/>
      <c r="ER496" s="11"/>
      <c r="ES496" s="11"/>
      <c r="ET496" s="11"/>
      <c r="EU496" s="11"/>
      <c r="EV496" s="11"/>
      <c r="EW496" s="11"/>
      <c r="EX496" s="11"/>
      <c r="EY496" s="11"/>
      <c r="EZ496" s="11"/>
      <c r="FA496" s="11"/>
      <c r="FB496" s="11"/>
      <c r="FC496" s="11"/>
      <c r="FD496" s="11"/>
      <c r="FE496" s="11"/>
      <c r="FF496" s="11"/>
      <c r="FG496" s="11"/>
      <c r="FH496" s="11"/>
      <c r="FI496" s="11"/>
      <c r="FJ496" s="11"/>
      <c r="FK496" s="11"/>
      <c r="FL496" s="11"/>
      <c r="FM496" s="11"/>
      <c r="FN496" s="11"/>
      <c r="FO496" s="11"/>
      <c r="FP496" s="11"/>
      <c r="FQ496" s="11"/>
      <c r="FR496" s="11"/>
      <c r="FS496" s="11"/>
      <c r="FT496" s="11"/>
      <c r="FU496" s="11"/>
      <c r="FV496" s="11"/>
      <c r="FW496" s="11"/>
      <c r="FX496" s="11"/>
      <c r="FY496" s="11"/>
      <c r="FZ496" s="11"/>
      <c r="GA496" s="11"/>
      <c r="GB496" s="11"/>
      <c r="GC496" s="11"/>
      <c r="GD496" s="11"/>
      <c r="GE496" s="11"/>
      <c r="GF496" s="11"/>
      <c r="GG496" s="11"/>
      <c r="GH496" s="11"/>
      <c r="GI496" s="11"/>
    </row>
    <row r="497" spans="1:191" s="1" customFormat="1" ht="15.75" x14ac:dyDescent="0.25">
      <c r="B497" s="5" t="s">
        <v>410</v>
      </c>
      <c r="C497" s="5"/>
      <c r="D497" s="5"/>
      <c r="E497" s="5"/>
      <c r="F497" s="413" t="s">
        <v>411</v>
      </c>
      <c r="G497" s="414"/>
      <c r="H497" s="410"/>
      <c r="I497" s="13"/>
      <c r="J497" s="13"/>
      <c r="K497" s="411"/>
      <c r="L497" s="412"/>
      <c r="M497" s="411"/>
      <c r="N497" s="13"/>
      <c r="O497" s="411"/>
      <c r="P497" s="13"/>
      <c r="Q497" s="411"/>
      <c r="R497" s="13"/>
      <c r="S497" s="411"/>
      <c r="T497" s="13"/>
      <c r="U497" s="411"/>
      <c r="V497" s="13"/>
      <c r="W497" s="411"/>
      <c r="X497" s="13"/>
      <c r="Y497" s="411"/>
      <c r="Z497" s="13"/>
      <c r="AA497" s="411"/>
      <c r="AB497" s="13"/>
      <c r="AC497" s="411"/>
      <c r="AD497" s="13"/>
      <c r="AE497" s="411">
        <f>+AE351+AE377+AE380+AE399+AE495</f>
        <v>0</v>
      </c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1"/>
      <c r="CD497" s="11"/>
      <c r="CE497" s="11"/>
      <c r="CF497" s="11"/>
      <c r="CG497" s="11"/>
      <c r="CH497" s="11"/>
      <c r="CI497" s="11"/>
      <c r="CJ497" s="11"/>
      <c r="CK497" s="11"/>
      <c r="CL497" s="11"/>
      <c r="CM497" s="11"/>
      <c r="CN497" s="11"/>
      <c r="CO497" s="11"/>
      <c r="CP497" s="11"/>
      <c r="CQ497" s="11"/>
      <c r="CR497" s="11"/>
      <c r="CS497" s="11"/>
      <c r="CT497" s="11"/>
      <c r="CU497" s="11"/>
      <c r="CV497" s="11"/>
      <c r="CW497" s="11"/>
      <c r="CX497" s="11"/>
      <c r="CY497" s="11"/>
      <c r="CZ497" s="11"/>
      <c r="DA497" s="11"/>
      <c r="DB497" s="11"/>
      <c r="DC497" s="11"/>
      <c r="DD497" s="11"/>
      <c r="DE497" s="11"/>
      <c r="DF497" s="11"/>
      <c r="DG497" s="11"/>
      <c r="DH497" s="11"/>
      <c r="DI497" s="11"/>
      <c r="DJ497" s="11"/>
      <c r="DK497" s="11"/>
      <c r="DL497" s="11"/>
      <c r="DM497" s="11"/>
      <c r="DN497" s="11"/>
      <c r="DO497" s="11"/>
      <c r="DP497" s="11"/>
      <c r="DQ497" s="11"/>
      <c r="DR497" s="11"/>
      <c r="DS497" s="11"/>
      <c r="DT497" s="11"/>
      <c r="DU497" s="11"/>
      <c r="DV497" s="11"/>
      <c r="DW497" s="11"/>
      <c r="DX497" s="11"/>
      <c r="DY497" s="11"/>
      <c r="DZ497" s="11"/>
      <c r="EA497" s="11"/>
      <c r="EB497" s="11"/>
      <c r="EC497" s="11"/>
      <c r="ED497" s="11"/>
      <c r="EE497" s="11"/>
      <c r="EF497" s="11"/>
      <c r="EG497" s="11"/>
      <c r="EH497" s="11"/>
      <c r="EI497" s="11"/>
      <c r="EJ497" s="11"/>
      <c r="EK497" s="11"/>
      <c r="EL497" s="11"/>
      <c r="EM497" s="11"/>
      <c r="EN497" s="11"/>
      <c r="EO497" s="11"/>
      <c r="EP497" s="11"/>
      <c r="EQ497" s="11"/>
      <c r="ER497" s="11"/>
      <c r="ES497" s="11"/>
      <c r="ET497" s="11"/>
      <c r="EU497" s="11"/>
      <c r="EV497" s="11"/>
      <c r="EW497" s="11"/>
      <c r="EX497" s="11"/>
      <c r="EY497" s="11"/>
      <c r="EZ497" s="11"/>
      <c r="FA497" s="11"/>
      <c r="FB497" s="11"/>
      <c r="FC497" s="11"/>
      <c r="FD497" s="11"/>
      <c r="FE497" s="11"/>
      <c r="FF497" s="11"/>
      <c r="FG497" s="11"/>
      <c r="FH497" s="11"/>
      <c r="FI497" s="11"/>
      <c r="FJ497" s="11"/>
      <c r="FK497" s="11"/>
      <c r="FL497" s="11"/>
      <c r="FM497" s="11"/>
      <c r="FN497" s="11"/>
      <c r="FO497" s="11"/>
      <c r="FP497" s="11"/>
      <c r="FQ497" s="11"/>
      <c r="FR497" s="11"/>
      <c r="FS497" s="11"/>
      <c r="FT497" s="11"/>
      <c r="FU497" s="11"/>
      <c r="FV497" s="11"/>
      <c r="FW497" s="11"/>
      <c r="FX497" s="11"/>
      <c r="FY497" s="11"/>
      <c r="FZ497" s="11"/>
      <c r="GA497" s="11"/>
      <c r="GB497" s="11"/>
      <c r="GC497" s="11"/>
      <c r="GD497" s="11"/>
      <c r="GE497" s="11"/>
      <c r="GF497" s="11"/>
      <c r="GG497" s="11"/>
      <c r="GH497" s="11"/>
      <c r="GI497" s="11"/>
    </row>
    <row r="498" spans="1:191" s="1" customFormat="1" ht="15.75" x14ac:dyDescent="0.25">
      <c r="B498" s="5"/>
      <c r="C498" s="5"/>
      <c r="D498" s="5"/>
      <c r="E498" s="5"/>
      <c r="F498" s="413"/>
      <c r="G498" s="414"/>
      <c r="H498" s="410"/>
      <c r="I498" s="13"/>
      <c r="J498" s="13"/>
      <c r="K498" s="411"/>
      <c r="L498" s="412"/>
      <c r="M498" s="411"/>
      <c r="N498" s="13"/>
      <c r="O498" s="411"/>
      <c r="P498" s="13"/>
      <c r="Q498" s="411"/>
      <c r="R498" s="13"/>
      <c r="S498" s="411"/>
      <c r="T498" s="13"/>
      <c r="U498" s="411"/>
      <c r="V498" s="13"/>
      <c r="W498" s="411"/>
      <c r="X498" s="13"/>
      <c r="Y498" s="411"/>
      <c r="Z498" s="13"/>
      <c r="AA498" s="411"/>
      <c r="AB498" s="13"/>
      <c r="AC498" s="411"/>
      <c r="AD498" s="13"/>
      <c r="AE498" s="411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1"/>
      <c r="CD498" s="11"/>
      <c r="CE498" s="11"/>
      <c r="CF498" s="11"/>
      <c r="CG498" s="11"/>
      <c r="CH498" s="11"/>
      <c r="CI498" s="11"/>
      <c r="CJ498" s="11"/>
      <c r="CK498" s="11"/>
      <c r="CL498" s="11"/>
      <c r="CM498" s="11"/>
      <c r="CN498" s="11"/>
      <c r="CO498" s="11"/>
      <c r="CP498" s="11"/>
      <c r="CQ498" s="11"/>
      <c r="CR498" s="11"/>
      <c r="CS498" s="11"/>
      <c r="CT498" s="11"/>
      <c r="CU498" s="11"/>
      <c r="CV498" s="11"/>
      <c r="CW498" s="11"/>
      <c r="CX498" s="11"/>
      <c r="CY498" s="11"/>
      <c r="CZ498" s="11"/>
      <c r="DA498" s="11"/>
      <c r="DB498" s="11"/>
      <c r="DC498" s="11"/>
      <c r="DD498" s="11"/>
      <c r="DE498" s="11"/>
      <c r="DF498" s="11"/>
      <c r="DG498" s="11"/>
      <c r="DH498" s="11"/>
      <c r="DI498" s="11"/>
      <c r="DJ498" s="11"/>
      <c r="DK498" s="11"/>
      <c r="DL498" s="11"/>
      <c r="DM498" s="11"/>
      <c r="DN498" s="11"/>
      <c r="DO498" s="11"/>
      <c r="DP498" s="11"/>
      <c r="DQ498" s="11"/>
      <c r="DR498" s="11"/>
      <c r="DS498" s="11"/>
      <c r="DT498" s="11"/>
      <c r="DU498" s="11"/>
      <c r="DV498" s="11"/>
      <c r="DW498" s="11"/>
      <c r="DX498" s="11"/>
      <c r="DY498" s="11"/>
      <c r="DZ498" s="11"/>
      <c r="EA498" s="11"/>
      <c r="EB498" s="11"/>
      <c r="EC498" s="11"/>
      <c r="ED498" s="11"/>
      <c r="EE498" s="11"/>
      <c r="EF498" s="11"/>
      <c r="EG498" s="11"/>
      <c r="EH498" s="11"/>
      <c r="EI498" s="11"/>
      <c r="EJ498" s="11"/>
      <c r="EK498" s="11"/>
      <c r="EL498" s="11"/>
      <c r="EM498" s="11"/>
      <c r="EN498" s="11"/>
      <c r="EO498" s="11"/>
      <c r="EP498" s="11"/>
      <c r="EQ498" s="11"/>
      <c r="ER498" s="11"/>
      <c r="ES498" s="11"/>
      <c r="ET498" s="11"/>
      <c r="EU498" s="11"/>
      <c r="EV498" s="11"/>
      <c r="EW498" s="11"/>
      <c r="EX498" s="11"/>
      <c r="EY498" s="11"/>
      <c r="EZ498" s="11"/>
      <c r="FA498" s="11"/>
      <c r="FB498" s="11"/>
      <c r="FC498" s="11"/>
      <c r="FD498" s="11"/>
      <c r="FE498" s="11"/>
      <c r="FF498" s="11"/>
      <c r="FG498" s="11"/>
      <c r="FH498" s="11"/>
      <c r="FI498" s="11"/>
      <c r="FJ498" s="11"/>
      <c r="FK498" s="11"/>
      <c r="FL498" s="11"/>
      <c r="FM498" s="11"/>
      <c r="FN498" s="11"/>
      <c r="FO498" s="11"/>
      <c r="FP498" s="11"/>
      <c r="FQ498" s="11"/>
      <c r="FR498" s="11"/>
      <c r="FS498" s="11"/>
      <c r="FT498" s="11"/>
      <c r="FU498" s="11"/>
      <c r="FV498" s="11"/>
      <c r="FW498" s="11"/>
      <c r="FX498" s="11"/>
      <c r="FY498" s="11"/>
      <c r="FZ498" s="11"/>
      <c r="GA498" s="11"/>
      <c r="GB498" s="11"/>
      <c r="GC498" s="11"/>
      <c r="GD498" s="11"/>
      <c r="GE498" s="11"/>
      <c r="GF498" s="11"/>
      <c r="GG498" s="11"/>
      <c r="GH498" s="11"/>
      <c r="GI498" s="11"/>
    </row>
    <row r="499" spans="1:191" s="1" customFormat="1" ht="15.75" x14ac:dyDescent="0.25">
      <c r="B499" s="5"/>
      <c r="C499" s="5"/>
      <c r="D499" s="5"/>
      <c r="E499" s="5"/>
      <c r="F499" s="413"/>
      <c r="G499" s="414"/>
      <c r="H499" s="410"/>
      <c r="I499" s="13"/>
      <c r="J499" s="13"/>
      <c r="K499" s="411"/>
      <c r="L499" s="412"/>
      <c r="M499" s="411"/>
      <c r="N499" s="13"/>
      <c r="O499" s="411"/>
      <c r="P499" s="13"/>
      <c r="Q499" s="411"/>
      <c r="R499" s="13"/>
      <c r="S499" s="411"/>
      <c r="T499" s="13"/>
      <c r="U499" s="411"/>
      <c r="V499" s="13"/>
      <c r="W499" s="411"/>
      <c r="X499" s="13"/>
      <c r="Y499" s="411"/>
      <c r="Z499" s="13"/>
      <c r="AA499" s="411"/>
      <c r="AB499" s="13"/>
      <c r="AC499" s="411"/>
      <c r="AD499" s="13"/>
      <c r="AE499" s="411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1"/>
      <c r="CD499" s="11"/>
      <c r="CE499" s="11"/>
      <c r="CF499" s="11"/>
      <c r="CG499" s="11"/>
      <c r="CH499" s="11"/>
      <c r="CI499" s="11"/>
      <c r="CJ499" s="11"/>
      <c r="CK499" s="11"/>
      <c r="CL499" s="11"/>
      <c r="CM499" s="11"/>
      <c r="CN499" s="11"/>
      <c r="CO499" s="11"/>
      <c r="CP499" s="11"/>
      <c r="CQ499" s="11"/>
      <c r="CR499" s="11"/>
      <c r="CS499" s="11"/>
      <c r="CT499" s="11"/>
      <c r="CU499" s="11"/>
      <c r="CV499" s="11"/>
      <c r="CW499" s="11"/>
      <c r="CX499" s="11"/>
      <c r="CY499" s="11"/>
      <c r="CZ499" s="11"/>
      <c r="DA499" s="11"/>
      <c r="DB499" s="11"/>
      <c r="DC499" s="11"/>
      <c r="DD499" s="11"/>
      <c r="DE499" s="11"/>
      <c r="DF499" s="11"/>
      <c r="DG499" s="11"/>
      <c r="DH499" s="11"/>
      <c r="DI499" s="11"/>
      <c r="DJ499" s="11"/>
      <c r="DK499" s="11"/>
      <c r="DL499" s="11"/>
      <c r="DM499" s="11"/>
      <c r="DN499" s="11"/>
      <c r="DO499" s="11"/>
      <c r="DP499" s="11"/>
      <c r="DQ499" s="11"/>
      <c r="DR499" s="11"/>
      <c r="DS499" s="11"/>
      <c r="DT499" s="11"/>
      <c r="DU499" s="11"/>
      <c r="DV499" s="11"/>
      <c r="DW499" s="11"/>
      <c r="DX499" s="11"/>
      <c r="DY499" s="11"/>
      <c r="DZ499" s="11"/>
      <c r="EA499" s="11"/>
      <c r="EB499" s="11"/>
      <c r="EC499" s="11"/>
      <c r="ED499" s="11"/>
      <c r="EE499" s="11"/>
      <c r="EF499" s="11"/>
      <c r="EG499" s="11"/>
      <c r="EH499" s="11"/>
      <c r="EI499" s="11"/>
      <c r="EJ499" s="11"/>
      <c r="EK499" s="11"/>
      <c r="EL499" s="11"/>
      <c r="EM499" s="11"/>
      <c r="EN499" s="11"/>
      <c r="EO499" s="11"/>
      <c r="EP499" s="11"/>
      <c r="EQ499" s="11"/>
      <c r="ER499" s="11"/>
      <c r="ES499" s="11"/>
      <c r="ET499" s="11"/>
      <c r="EU499" s="11"/>
      <c r="EV499" s="11"/>
      <c r="EW499" s="11"/>
      <c r="EX499" s="11"/>
      <c r="EY499" s="11"/>
      <c r="EZ499" s="11"/>
      <c r="FA499" s="11"/>
      <c r="FB499" s="11"/>
      <c r="FC499" s="11"/>
      <c r="FD499" s="11"/>
      <c r="FE499" s="11"/>
      <c r="FF499" s="11"/>
      <c r="FG499" s="11"/>
      <c r="FH499" s="11"/>
      <c r="FI499" s="11"/>
      <c r="FJ499" s="11"/>
      <c r="FK499" s="11"/>
      <c r="FL499" s="11"/>
      <c r="FM499" s="11"/>
      <c r="FN499" s="11"/>
      <c r="FO499" s="11"/>
      <c r="FP499" s="11"/>
      <c r="FQ499" s="11"/>
      <c r="FR499" s="11"/>
      <c r="FS499" s="11"/>
      <c r="FT499" s="11"/>
      <c r="FU499" s="11"/>
      <c r="FV499" s="11"/>
      <c r="FW499" s="11"/>
      <c r="FX499" s="11"/>
      <c r="FY499" s="11"/>
      <c r="FZ499" s="11"/>
      <c r="GA499" s="11"/>
      <c r="GB499" s="11"/>
      <c r="GC499" s="11"/>
      <c r="GD499" s="11"/>
      <c r="GE499" s="11"/>
      <c r="GF499" s="11"/>
      <c r="GG499" s="11"/>
      <c r="GH499" s="11"/>
      <c r="GI499" s="11"/>
    </row>
    <row r="500" spans="1:191" s="1" customFormat="1" ht="15.75" x14ac:dyDescent="0.25">
      <c r="B500" s="5"/>
      <c r="C500" s="5"/>
      <c r="D500" s="5"/>
      <c r="E500" s="5"/>
      <c r="F500" s="413"/>
      <c r="G500" s="414"/>
      <c r="H500" s="410"/>
      <c r="I500" s="13"/>
      <c r="J500" s="13"/>
      <c r="K500" s="411"/>
      <c r="L500" s="412"/>
      <c r="M500" s="411"/>
      <c r="N500" s="13"/>
      <c r="O500" s="411"/>
      <c r="P500" s="13"/>
      <c r="Q500" s="411"/>
      <c r="R500" s="13"/>
      <c r="S500" s="411"/>
      <c r="T500" s="13"/>
      <c r="U500" s="411"/>
      <c r="V500" s="13"/>
      <c r="W500" s="411"/>
      <c r="X500" s="13"/>
      <c r="Y500" s="411"/>
      <c r="Z500" s="13"/>
      <c r="AA500" s="411"/>
      <c r="AB500" s="13"/>
      <c r="AC500" s="411"/>
      <c r="AD500" s="13"/>
      <c r="AE500" s="411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1"/>
      <c r="CD500" s="11"/>
      <c r="CE500" s="11"/>
      <c r="CF500" s="11"/>
      <c r="CG500" s="11"/>
      <c r="CH500" s="11"/>
      <c r="CI500" s="11"/>
      <c r="CJ500" s="11"/>
      <c r="CK500" s="11"/>
      <c r="CL500" s="11"/>
      <c r="CM500" s="11"/>
      <c r="CN500" s="11"/>
      <c r="CO500" s="11"/>
      <c r="CP500" s="11"/>
      <c r="CQ500" s="11"/>
      <c r="CR500" s="11"/>
      <c r="CS500" s="11"/>
      <c r="CT500" s="11"/>
      <c r="CU500" s="11"/>
      <c r="CV500" s="11"/>
      <c r="CW500" s="11"/>
      <c r="CX500" s="11"/>
      <c r="CY500" s="11"/>
      <c r="CZ500" s="11"/>
      <c r="DA500" s="11"/>
      <c r="DB500" s="11"/>
      <c r="DC500" s="11"/>
      <c r="DD500" s="11"/>
      <c r="DE500" s="11"/>
      <c r="DF500" s="11"/>
      <c r="DG500" s="11"/>
      <c r="DH500" s="11"/>
      <c r="DI500" s="11"/>
      <c r="DJ500" s="11"/>
      <c r="DK500" s="11"/>
      <c r="DL500" s="11"/>
      <c r="DM500" s="11"/>
      <c r="DN500" s="11"/>
      <c r="DO500" s="11"/>
      <c r="DP500" s="11"/>
      <c r="DQ500" s="11"/>
      <c r="DR500" s="11"/>
      <c r="DS500" s="11"/>
      <c r="DT500" s="11"/>
      <c r="DU500" s="11"/>
      <c r="DV500" s="11"/>
      <c r="DW500" s="11"/>
      <c r="DX500" s="11"/>
      <c r="DY500" s="11"/>
      <c r="DZ500" s="11"/>
      <c r="EA500" s="11"/>
      <c r="EB500" s="11"/>
      <c r="EC500" s="11"/>
      <c r="ED500" s="11"/>
      <c r="EE500" s="11"/>
      <c r="EF500" s="11"/>
      <c r="EG500" s="11"/>
      <c r="EH500" s="11"/>
      <c r="EI500" s="11"/>
      <c r="EJ500" s="11"/>
      <c r="EK500" s="11"/>
      <c r="EL500" s="11"/>
      <c r="EM500" s="11"/>
      <c r="EN500" s="11"/>
      <c r="EO500" s="11"/>
      <c r="EP500" s="11"/>
      <c r="EQ500" s="11"/>
      <c r="ER500" s="11"/>
      <c r="ES500" s="11"/>
      <c r="ET500" s="11"/>
      <c r="EU500" s="11"/>
      <c r="EV500" s="11"/>
      <c r="EW500" s="11"/>
      <c r="EX500" s="11"/>
      <c r="EY500" s="11"/>
      <c r="EZ500" s="11"/>
      <c r="FA500" s="11"/>
      <c r="FB500" s="11"/>
      <c r="FC500" s="11"/>
      <c r="FD500" s="11"/>
      <c r="FE500" s="11"/>
      <c r="FF500" s="11"/>
      <c r="FG500" s="11"/>
      <c r="FH500" s="11"/>
      <c r="FI500" s="11"/>
      <c r="FJ500" s="11"/>
      <c r="FK500" s="11"/>
      <c r="FL500" s="11"/>
      <c r="FM500" s="11"/>
      <c r="FN500" s="11"/>
      <c r="FO500" s="11"/>
      <c r="FP500" s="11"/>
      <c r="FQ500" s="11"/>
      <c r="FR500" s="11"/>
      <c r="FS500" s="11"/>
      <c r="FT500" s="11"/>
      <c r="FU500" s="11"/>
      <c r="FV500" s="11"/>
      <c r="FW500" s="11"/>
      <c r="FX500" s="11"/>
      <c r="FY500" s="11"/>
      <c r="FZ500" s="11"/>
      <c r="GA500" s="11"/>
      <c r="GB500" s="11"/>
      <c r="GC500" s="11"/>
      <c r="GD500" s="11"/>
      <c r="GE500" s="11"/>
      <c r="GF500" s="11"/>
      <c r="GG500" s="11"/>
      <c r="GH500" s="11"/>
      <c r="GI500" s="11"/>
    </row>
    <row r="501" spans="1:191" s="1" customFormat="1" ht="15.75" x14ac:dyDescent="0.25">
      <c r="B501" s="5"/>
      <c r="C501" s="5"/>
      <c r="D501" s="5"/>
      <c r="E501" s="5"/>
      <c r="F501" s="413" t="s">
        <v>412</v>
      </c>
      <c r="G501" s="414"/>
      <c r="H501" s="410"/>
      <c r="I501" s="13"/>
      <c r="J501" s="13"/>
      <c r="K501" s="411"/>
      <c r="L501" s="412"/>
      <c r="M501" s="411"/>
      <c r="N501" s="13"/>
      <c r="O501" s="411"/>
      <c r="P501" s="13"/>
      <c r="Q501" s="411"/>
      <c r="R501" s="13"/>
      <c r="S501" s="411"/>
      <c r="T501" s="13"/>
      <c r="U501" s="411"/>
      <c r="V501" s="13"/>
      <c r="W501" s="411"/>
      <c r="X501" s="13"/>
      <c r="Y501" s="411"/>
      <c r="Z501" s="13"/>
      <c r="AA501" s="411"/>
      <c r="AB501" s="13"/>
      <c r="AC501" s="411"/>
      <c r="AD501" s="13"/>
      <c r="AE501" s="411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1"/>
      <c r="CD501" s="11"/>
      <c r="CE501" s="11"/>
      <c r="CF501" s="11"/>
      <c r="CG501" s="11"/>
      <c r="CH501" s="11"/>
      <c r="CI501" s="11"/>
      <c r="CJ501" s="11"/>
      <c r="CK501" s="11"/>
      <c r="CL501" s="11"/>
      <c r="CM501" s="11"/>
      <c r="CN501" s="11"/>
      <c r="CO501" s="11"/>
      <c r="CP501" s="11"/>
      <c r="CQ501" s="11"/>
      <c r="CR501" s="11"/>
      <c r="CS501" s="11"/>
      <c r="CT501" s="11"/>
      <c r="CU501" s="11"/>
      <c r="CV501" s="11"/>
      <c r="CW501" s="11"/>
      <c r="CX501" s="11"/>
      <c r="CY501" s="11"/>
      <c r="CZ501" s="11"/>
      <c r="DA501" s="11"/>
      <c r="DB501" s="11"/>
      <c r="DC501" s="11"/>
      <c r="DD501" s="11"/>
      <c r="DE501" s="11"/>
      <c r="DF501" s="11"/>
      <c r="DG501" s="11"/>
      <c r="DH501" s="11"/>
      <c r="DI501" s="11"/>
      <c r="DJ501" s="11"/>
      <c r="DK501" s="11"/>
      <c r="DL501" s="11"/>
      <c r="DM501" s="11"/>
      <c r="DN501" s="11"/>
      <c r="DO501" s="11"/>
      <c r="DP501" s="11"/>
      <c r="DQ501" s="11"/>
      <c r="DR501" s="11"/>
      <c r="DS501" s="11"/>
      <c r="DT501" s="11"/>
      <c r="DU501" s="11"/>
      <c r="DV501" s="11"/>
      <c r="DW501" s="11"/>
      <c r="DX501" s="11"/>
      <c r="DY501" s="11"/>
      <c r="DZ501" s="11"/>
      <c r="EA501" s="11"/>
      <c r="EB501" s="11"/>
      <c r="EC501" s="11"/>
      <c r="ED501" s="11"/>
      <c r="EE501" s="11"/>
      <c r="EF501" s="11"/>
      <c r="EG501" s="11"/>
      <c r="EH501" s="11"/>
      <c r="EI501" s="11"/>
      <c r="EJ501" s="11"/>
      <c r="EK501" s="11"/>
      <c r="EL501" s="11"/>
      <c r="EM501" s="11"/>
      <c r="EN501" s="11"/>
      <c r="EO501" s="11"/>
      <c r="EP501" s="11"/>
      <c r="EQ501" s="11"/>
      <c r="ER501" s="11"/>
      <c r="ES501" s="11"/>
      <c r="ET501" s="11"/>
      <c r="EU501" s="11"/>
      <c r="EV501" s="11"/>
      <c r="EW501" s="11"/>
      <c r="EX501" s="11"/>
      <c r="EY501" s="11"/>
      <c r="EZ501" s="11"/>
      <c r="FA501" s="11"/>
      <c r="FB501" s="11"/>
      <c r="FC501" s="11"/>
      <c r="FD501" s="11"/>
      <c r="FE501" s="11"/>
      <c r="FF501" s="11"/>
      <c r="FG501" s="11"/>
      <c r="FH501" s="11"/>
      <c r="FI501" s="11"/>
      <c r="FJ501" s="11"/>
      <c r="FK501" s="11"/>
      <c r="FL501" s="11"/>
      <c r="FM501" s="11"/>
      <c r="FN501" s="11"/>
      <c r="FO501" s="11"/>
      <c r="FP501" s="11"/>
      <c r="FQ501" s="11"/>
      <c r="FR501" s="11"/>
      <c r="FS501" s="11"/>
      <c r="FT501" s="11"/>
      <c r="FU501" s="11"/>
      <c r="FV501" s="11"/>
      <c r="FW501" s="11"/>
      <c r="FX501" s="11"/>
      <c r="FY501" s="11"/>
      <c r="FZ501" s="11"/>
      <c r="GA501" s="11"/>
      <c r="GB501" s="11"/>
      <c r="GC501" s="11"/>
      <c r="GD501" s="11"/>
      <c r="GE501" s="11"/>
      <c r="GF501" s="11"/>
      <c r="GG501" s="11"/>
      <c r="GH501" s="11"/>
      <c r="GI501" s="11"/>
    </row>
    <row r="502" spans="1:191" s="1" customFormat="1" ht="15.75" x14ac:dyDescent="0.25">
      <c r="B502" s="5"/>
      <c r="C502" s="5"/>
      <c r="D502" s="5"/>
      <c r="E502" s="5"/>
      <c r="F502" s="5" t="s">
        <v>413</v>
      </c>
      <c r="G502" s="415"/>
      <c r="H502" s="410"/>
      <c r="I502" s="13"/>
      <c r="J502" s="13"/>
      <c r="K502" s="411"/>
      <c r="L502" s="412"/>
      <c r="M502" s="411"/>
      <c r="N502" s="13"/>
      <c r="O502" s="411"/>
      <c r="P502" s="13"/>
      <c r="Q502" s="411"/>
      <c r="R502" s="13"/>
      <c r="S502" s="411"/>
      <c r="T502" s="13"/>
      <c r="U502" s="411"/>
      <c r="V502" s="13"/>
      <c r="W502" s="411"/>
      <c r="X502" s="13"/>
      <c r="Y502" s="411"/>
      <c r="Z502" s="13"/>
      <c r="AA502" s="411"/>
      <c r="AB502" s="13"/>
      <c r="AC502" s="411"/>
      <c r="AD502" s="13"/>
      <c r="AE502" s="411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1"/>
      <c r="CD502" s="11"/>
      <c r="CE502" s="11"/>
      <c r="CF502" s="11"/>
      <c r="CG502" s="11"/>
      <c r="CH502" s="11"/>
      <c r="CI502" s="11"/>
      <c r="CJ502" s="11"/>
      <c r="CK502" s="11"/>
      <c r="CL502" s="11"/>
      <c r="CM502" s="11"/>
      <c r="CN502" s="11"/>
      <c r="CO502" s="11"/>
      <c r="CP502" s="11"/>
      <c r="CQ502" s="11"/>
      <c r="CR502" s="11"/>
      <c r="CS502" s="11"/>
      <c r="CT502" s="11"/>
      <c r="CU502" s="11"/>
      <c r="CV502" s="11"/>
      <c r="CW502" s="11"/>
      <c r="CX502" s="11"/>
      <c r="CY502" s="11"/>
      <c r="CZ502" s="11"/>
      <c r="DA502" s="11"/>
      <c r="DB502" s="11"/>
      <c r="DC502" s="11"/>
      <c r="DD502" s="11"/>
      <c r="DE502" s="11"/>
      <c r="DF502" s="11"/>
      <c r="DG502" s="11"/>
      <c r="DH502" s="11"/>
      <c r="DI502" s="11"/>
      <c r="DJ502" s="11"/>
      <c r="DK502" s="11"/>
      <c r="DL502" s="11"/>
      <c r="DM502" s="11"/>
      <c r="DN502" s="11"/>
      <c r="DO502" s="11"/>
      <c r="DP502" s="11"/>
      <c r="DQ502" s="11"/>
      <c r="DR502" s="11"/>
      <c r="DS502" s="11"/>
      <c r="DT502" s="11"/>
      <c r="DU502" s="11"/>
      <c r="DV502" s="11"/>
      <c r="DW502" s="11"/>
      <c r="DX502" s="11"/>
      <c r="DY502" s="11"/>
      <c r="DZ502" s="11"/>
      <c r="EA502" s="11"/>
      <c r="EB502" s="11"/>
      <c r="EC502" s="11"/>
      <c r="ED502" s="11"/>
      <c r="EE502" s="11"/>
      <c r="EF502" s="11"/>
      <c r="EG502" s="11"/>
      <c r="EH502" s="11"/>
      <c r="EI502" s="11"/>
      <c r="EJ502" s="11"/>
      <c r="EK502" s="11"/>
      <c r="EL502" s="11"/>
      <c r="EM502" s="11"/>
      <c r="EN502" s="11"/>
      <c r="EO502" s="11"/>
      <c r="EP502" s="11"/>
      <c r="EQ502" s="11"/>
      <c r="ER502" s="11"/>
      <c r="ES502" s="11"/>
      <c r="ET502" s="11"/>
      <c r="EU502" s="11"/>
      <c r="EV502" s="11"/>
      <c r="EW502" s="11"/>
      <c r="EX502" s="11"/>
      <c r="EY502" s="11"/>
      <c r="EZ502" s="11"/>
      <c r="FA502" s="11"/>
      <c r="FB502" s="11"/>
      <c r="FC502" s="11"/>
      <c r="FD502" s="11"/>
      <c r="FE502" s="11"/>
      <c r="FF502" s="11"/>
      <c r="FG502" s="11"/>
      <c r="FH502" s="11"/>
      <c r="FI502" s="11"/>
      <c r="FJ502" s="11"/>
      <c r="FK502" s="11"/>
      <c r="FL502" s="11"/>
      <c r="FM502" s="11"/>
      <c r="FN502" s="11"/>
      <c r="FO502" s="11"/>
      <c r="FP502" s="11"/>
      <c r="FQ502" s="11"/>
      <c r="FR502" s="11"/>
      <c r="FS502" s="11"/>
      <c r="FT502" s="11"/>
      <c r="FU502" s="11"/>
      <c r="FV502" s="11"/>
      <c r="FW502" s="11"/>
      <c r="FX502" s="11"/>
      <c r="FY502" s="11"/>
      <c r="FZ502" s="11"/>
      <c r="GA502" s="11"/>
      <c r="GB502" s="11"/>
      <c r="GC502" s="11"/>
      <c r="GD502" s="11"/>
      <c r="GE502" s="11"/>
      <c r="GF502" s="11"/>
      <c r="GG502" s="11"/>
      <c r="GH502" s="11"/>
      <c r="GI502" s="11"/>
    </row>
    <row r="503" spans="1:191" s="1" customFormat="1" ht="15.75" x14ac:dyDescent="0.25">
      <c r="B503" s="5"/>
      <c r="C503" s="5"/>
      <c r="D503" s="5"/>
      <c r="E503" s="5"/>
      <c r="F503" s="5"/>
      <c r="G503" s="415"/>
      <c r="H503" s="410"/>
      <c r="I503" s="13"/>
      <c r="J503" s="13"/>
      <c r="K503" s="411"/>
      <c r="L503" s="412"/>
      <c r="M503" s="411"/>
      <c r="N503" s="13"/>
      <c r="O503" s="411"/>
      <c r="P503" s="13"/>
      <c r="Q503" s="411"/>
      <c r="R503" s="13"/>
      <c r="S503" s="411"/>
      <c r="T503" s="13"/>
      <c r="U503" s="411"/>
      <c r="V503" s="13"/>
      <c r="W503" s="411"/>
      <c r="X503" s="13"/>
      <c r="Y503" s="411"/>
      <c r="Z503" s="13"/>
      <c r="AA503" s="411"/>
      <c r="AB503" s="13"/>
      <c r="AC503" s="411"/>
      <c r="AD503" s="13"/>
      <c r="AE503" s="411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1"/>
      <c r="CD503" s="11"/>
      <c r="CE503" s="11"/>
      <c r="CF503" s="11"/>
      <c r="CG503" s="11"/>
      <c r="CH503" s="11"/>
      <c r="CI503" s="11"/>
      <c r="CJ503" s="11"/>
      <c r="CK503" s="11"/>
      <c r="CL503" s="11"/>
      <c r="CM503" s="11"/>
      <c r="CN503" s="11"/>
      <c r="CO503" s="11"/>
      <c r="CP503" s="11"/>
      <c r="CQ503" s="11"/>
      <c r="CR503" s="11"/>
      <c r="CS503" s="11"/>
      <c r="CT503" s="11"/>
      <c r="CU503" s="11"/>
      <c r="CV503" s="11"/>
      <c r="CW503" s="11"/>
      <c r="CX503" s="11"/>
      <c r="CY503" s="11"/>
      <c r="CZ503" s="11"/>
      <c r="DA503" s="11"/>
      <c r="DB503" s="11"/>
      <c r="DC503" s="11"/>
      <c r="DD503" s="11"/>
      <c r="DE503" s="11"/>
      <c r="DF503" s="11"/>
      <c r="DG503" s="11"/>
      <c r="DH503" s="11"/>
      <c r="DI503" s="11"/>
      <c r="DJ503" s="11"/>
      <c r="DK503" s="11"/>
      <c r="DL503" s="11"/>
      <c r="DM503" s="11"/>
      <c r="DN503" s="11"/>
      <c r="DO503" s="11"/>
      <c r="DP503" s="11"/>
      <c r="DQ503" s="11"/>
      <c r="DR503" s="11"/>
      <c r="DS503" s="11"/>
      <c r="DT503" s="11"/>
      <c r="DU503" s="11"/>
      <c r="DV503" s="11"/>
      <c r="DW503" s="11"/>
      <c r="DX503" s="11"/>
      <c r="DY503" s="11"/>
      <c r="DZ503" s="11"/>
      <c r="EA503" s="11"/>
      <c r="EB503" s="11"/>
      <c r="EC503" s="11"/>
      <c r="ED503" s="11"/>
      <c r="EE503" s="11"/>
      <c r="EF503" s="11"/>
      <c r="EG503" s="11"/>
      <c r="EH503" s="11"/>
      <c r="EI503" s="11"/>
      <c r="EJ503" s="11"/>
      <c r="EK503" s="11"/>
      <c r="EL503" s="11"/>
      <c r="EM503" s="11"/>
      <c r="EN503" s="11"/>
      <c r="EO503" s="11"/>
      <c r="EP503" s="11"/>
      <c r="EQ503" s="11"/>
      <c r="ER503" s="11"/>
      <c r="ES503" s="11"/>
      <c r="ET503" s="11"/>
      <c r="EU503" s="11"/>
      <c r="EV503" s="11"/>
      <c r="EW503" s="11"/>
      <c r="EX503" s="11"/>
      <c r="EY503" s="11"/>
      <c r="EZ503" s="11"/>
      <c r="FA503" s="11"/>
      <c r="FB503" s="11"/>
      <c r="FC503" s="11"/>
      <c r="FD503" s="11"/>
      <c r="FE503" s="11"/>
      <c r="FF503" s="11"/>
      <c r="FG503" s="11"/>
      <c r="FH503" s="11"/>
      <c r="FI503" s="11"/>
      <c r="FJ503" s="11"/>
      <c r="FK503" s="11"/>
      <c r="FL503" s="11"/>
      <c r="FM503" s="11"/>
      <c r="FN503" s="11"/>
      <c r="FO503" s="11"/>
      <c r="FP503" s="11"/>
      <c r="FQ503" s="11"/>
      <c r="FR503" s="11"/>
      <c r="FS503" s="11"/>
      <c r="FT503" s="11"/>
      <c r="FU503" s="11"/>
      <c r="FV503" s="11"/>
      <c r="FW503" s="11"/>
      <c r="FX503" s="11"/>
      <c r="FY503" s="11"/>
      <c r="FZ503" s="11"/>
      <c r="GA503" s="11"/>
      <c r="GB503" s="11"/>
      <c r="GC503" s="11"/>
      <c r="GD503" s="11"/>
      <c r="GE503" s="11"/>
      <c r="GF503" s="11"/>
      <c r="GG503" s="11"/>
      <c r="GH503" s="11"/>
      <c r="GI503" s="11"/>
    </row>
    <row r="504" spans="1:191" s="1" customFormat="1" x14ac:dyDescent="0.25">
      <c r="A504" s="23"/>
      <c r="B504" s="23"/>
      <c r="C504" s="23"/>
      <c r="D504" s="23"/>
      <c r="E504" s="23"/>
      <c r="F504" s="23"/>
      <c r="G504" s="41"/>
      <c r="H504" s="41"/>
      <c r="I504" s="41"/>
      <c r="J504" s="41"/>
      <c r="K504" s="148"/>
      <c r="L504" s="40"/>
      <c r="M504" s="44"/>
      <c r="N504" s="44"/>
      <c r="O504" s="56"/>
      <c r="P504" s="98"/>
      <c r="Q504" s="62"/>
      <c r="R504" s="115"/>
      <c r="S504" s="88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1"/>
      <c r="CD504" s="11"/>
      <c r="CE504" s="11"/>
      <c r="CF504" s="11"/>
      <c r="CG504" s="11"/>
      <c r="CH504" s="11"/>
      <c r="CI504" s="11"/>
      <c r="CJ504" s="11"/>
      <c r="CK504" s="11"/>
      <c r="CL504" s="11"/>
      <c r="CM504" s="11"/>
      <c r="CN504" s="11"/>
      <c r="CO504" s="11"/>
      <c r="CP504" s="11"/>
      <c r="CQ504" s="11"/>
      <c r="CR504" s="11"/>
      <c r="CS504" s="11"/>
      <c r="CT504" s="11"/>
      <c r="CU504" s="11"/>
      <c r="CV504" s="11"/>
      <c r="CW504" s="11"/>
      <c r="CX504" s="11"/>
      <c r="CY504" s="11"/>
      <c r="CZ504" s="11"/>
      <c r="DA504" s="11"/>
      <c r="DB504" s="11"/>
      <c r="DC504" s="11"/>
      <c r="DD504" s="11"/>
      <c r="DE504" s="11"/>
      <c r="DF504" s="11"/>
      <c r="DG504" s="11"/>
      <c r="DH504" s="11"/>
      <c r="DI504" s="11"/>
      <c r="DJ504" s="11"/>
      <c r="DK504" s="11"/>
      <c r="DL504" s="11"/>
      <c r="DM504" s="11"/>
      <c r="DN504" s="11"/>
      <c r="DO504" s="11"/>
      <c r="DP504" s="11"/>
      <c r="DQ504" s="11"/>
      <c r="DR504" s="11"/>
      <c r="DS504" s="11"/>
      <c r="DT504" s="11"/>
      <c r="DU504" s="11"/>
      <c r="DV504" s="11"/>
      <c r="DW504" s="11"/>
      <c r="DX504" s="11"/>
      <c r="DY504" s="11"/>
      <c r="DZ504" s="11"/>
      <c r="EA504" s="11"/>
      <c r="EB504" s="11"/>
      <c r="EC504" s="11"/>
      <c r="ED504" s="11"/>
      <c r="EE504" s="11"/>
      <c r="EF504" s="11"/>
      <c r="EG504" s="11"/>
      <c r="EH504" s="11"/>
      <c r="EI504" s="11"/>
      <c r="EJ504" s="11"/>
      <c r="EK504" s="11"/>
      <c r="EL504" s="11"/>
      <c r="EM504" s="11"/>
      <c r="EN504" s="11"/>
      <c r="EO504" s="11"/>
      <c r="EP504" s="11"/>
      <c r="EQ504" s="11"/>
      <c r="ER504" s="11"/>
      <c r="ES504" s="11"/>
      <c r="ET504" s="11"/>
      <c r="EU504" s="11"/>
      <c r="EV504" s="11"/>
      <c r="EW504" s="11"/>
      <c r="EX504" s="11"/>
      <c r="EY504" s="11"/>
      <c r="EZ504" s="11"/>
      <c r="FA504" s="11"/>
      <c r="FB504" s="11"/>
      <c r="FC504" s="11"/>
      <c r="FD504" s="11"/>
      <c r="FE504" s="11"/>
      <c r="FF504" s="11"/>
    </row>
    <row r="505" spans="1:191" s="1" customFormat="1" x14ac:dyDescent="0.25">
      <c r="A505" s="28"/>
      <c r="B505" s="23"/>
      <c r="C505" s="23"/>
      <c r="D505" s="23"/>
      <c r="E505" s="28"/>
      <c r="F505" s="23"/>
      <c r="G505" s="70"/>
      <c r="H505" s="70"/>
      <c r="I505" s="70"/>
      <c r="J505" s="70"/>
      <c r="K505" s="146"/>
      <c r="L505" s="39"/>
      <c r="M505" s="44"/>
      <c r="N505" s="44"/>
      <c r="O505" s="56"/>
      <c r="P505" s="98"/>
      <c r="Q505" s="62"/>
      <c r="R505" s="115"/>
      <c r="S505" s="88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1"/>
      <c r="CD505" s="11"/>
      <c r="CE505" s="11"/>
      <c r="CF505" s="11"/>
      <c r="CG505" s="11"/>
      <c r="CH505" s="11"/>
      <c r="CI505" s="11"/>
      <c r="CJ505" s="11"/>
      <c r="CK505" s="11"/>
      <c r="CL505" s="11"/>
      <c r="CM505" s="11"/>
      <c r="CN505" s="11"/>
      <c r="CO505" s="11"/>
      <c r="CP505" s="11"/>
      <c r="CQ505" s="11"/>
      <c r="CR505" s="11"/>
      <c r="CS505" s="11"/>
      <c r="CT505" s="11"/>
      <c r="CU505" s="11"/>
      <c r="CV505" s="11"/>
      <c r="CW505" s="11"/>
      <c r="CX505" s="11"/>
      <c r="CY505" s="11"/>
      <c r="CZ505" s="11"/>
      <c r="DA505" s="11"/>
      <c r="DB505" s="11"/>
      <c r="DC505" s="11"/>
      <c r="DD505" s="11"/>
      <c r="DE505" s="11"/>
      <c r="DF505" s="11"/>
      <c r="DG505" s="11"/>
      <c r="DH505" s="11"/>
      <c r="DI505" s="11"/>
      <c r="DJ505" s="11"/>
      <c r="DK505" s="11"/>
      <c r="DL505" s="11"/>
      <c r="DM505" s="11"/>
      <c r="DN505" s="11"/>
      <c r="DO505" s="11"/>
      <c r="DP505" s="11"/>
      <c r="DQ505" s="11"/>
      <c r="DR505" s="11"/>
      <c r="DS505" s="11"/>
      <c r="DT505" s="11"/>
      <c r="DU505" s="11"/>
      <c r="DV505" s="11"/>
      <c r="DW505" s="11"/>
      <c r="DX505" s="11"/>
      <c r="DY505" s="11"/>
      <c r="DZ505" s="11"/>
      <c r="EA505" s="11"/>
      <c r="EB505" s="11"/>
      <c r="EC505" s="11"/>
      <c r="ED505" s="11"/>
      <c r="EE505" s="11"/>
      <c r="EF505" s="11"/>
      <c r="EG505" s="11"/>
      <c r="EH505" s="11"/>
      <c r="EI505" s="11"/>
      <c r="EJ505" s="11"/>
      <c r="EK505" s="11"/>
      <c r="EL505" s="11"/>
      <c r="EM505" s="11"/>
      <c r="EN505" s="11"/>
      <c r="EO505" s="11"/>
      <c r="EP505" s="11"/>
      <c r="EQ505" s="11"/>
      <c r="ER505" s="11"/>
      <c r="ES505" s="11"/>
      <c r="ET505" s="11"/>
      <c r="EU505" s="11"/>
      <c r="EV505" s="11"/>
      <c r="EW505" s="11"/>
      <c r="EX505" s="11"/>
      <c r="EY505" s="11"/>
      <c r="EZ505" s="11"/>
      <c r="FA505" s="11"/>
      <c r="FB505" s="11"/>
      <c r="FC505" s="11"/>
      <c r="FD505" s="11"/>
      <c r="FE505" s="11"/>
      <c r="FF505" s="11"/>
    </row>
    <row r="506" spans="1:191" s="1" customFormat="1" x14ac:dyDescent="0.25">
      <c r="A506" s="23"/>
      <c r="B506" s="23"/>
      <c r="C506" s="23"/>
      <c r="D506" s="23"/>
      <c r="E506" s="28"/>
      <c r="F506" s="27"/>
      <c r="G506" s="70"/>
      <c r="H506" s="70"/>
      <c r="I506" s="70"/>
      <c r="J506" s="70"/>
      <c r="K506" s="146"/>
      <c r="L506" s="39"/>
      <c r="M506" s="44"/>
      <c r="N506" s="44"/>
      <c r="O506" s="56"/>
      <c r="P506" s="98"/>
      <c r="Q506" s="62"/>
      <c r="R506" s="115"/>
      <c r="S506" s="88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1"/>
      <c r="CD506" s="11"/>
      <c r="CE506" s="11"/>
      <c r="CF506" s="11"/>
      <c r="CG506" s="11"/>
      <c r="CH506" s="11"/>
      <c r="CI506" s="11"/>
      <c r="CJ506" s="11"/>
      <c r="CK506" s="11"/>
      <c r="CL506" s="11"/>
      <c r="CM506" s="11"/>
      <c r="CN506" s="11"/>
      <c r="CO506" s="11"/>
      <c r="CP506" s="11"/>
      <c r="CQ506" s="11"/>
      <c r="CR506" s="11"/>
      <c r="CS506" s="11"/>
      <c r="CT506" s="11"/>
      <c r="CU506" s="11"/>
      <c r="CV506" s="11"/>
      <c r="CW506" s="11"/>
      <c r="CX506" s="11"/>
      <c r="CY506" s="11"/>
      <c r="CZ506" s="11"/>
      <c r="DA506" s="11"/>
      <c r="DB506" s="11"/>
      <c r="DC506" s="11"/>
      <c r="DD506" s="11"/>
      <c r="DE506" s="11"/>
      <c r="DF506" s="11"/>
      <c r="DG506" s="11"/>
      <c r="DH506" s="11"/>
      <c r="DI506" s="11"/>
      <c r="DJ506" s="11"/>
      <c r="DK506" s="11"/>
      <c r="DL506" s="11"/>
      <c r="DM506" s="11"/>
      <c r="DN506" s="11"/>
      <c r="DO506" s="11"/>
      <c r="DP506" s="11"/>
      <c r="DQ506" s="11"/>
      <c r="DR506" s="11"/>
      <c r="DS506" s="11"/>
      <c r="DT506" s="11"/>
      <c r="DU506" s="11"/>
      <c r="DV506" s="11"/>
      <c r="DW506" s="11"/>
      <c r="DX506" s="11"/>
      <c r="DY506" s="11"/>
      <c r="DZ506" s="11"/>
      <c r="EA506" s="11"/>
      <c r="EB506" s="11"/>
      <c r="EC506" s="11"/>
      <c r="ED506" s="11"/>
      <c r="EE506" s="11"/>
      <c r="EF506" s="11"/>
      <c r="EG506" s="11"/>
      <c r="EH506" s="11"/>
      <c r="EI506" s="11"/>
      <c r="EJ506" s="11"/>
      <c r="EK506" s="11"/>
      <c r="EL506" s="11"/>
      <c r="EM506" s="11"/>
      <c r="EN506" s="11"/>
      <c r="EO506" s="11"/>
      <c r="EP506" s="11"/>
      <c r="EQ506" s="11"/>
      <c r="ER506" s="11"/>
      <c r="ES506" s="11"/>
      <c r="ET506" s="11"/>
      <c r="EU506" s="11"/>
      <c r="EV506" s="11"/>
      <c r="EW506" s="11"/>
      <c r="EX506" s="11"/>
      <c r="EY506" s="11"/>
      <c r="EZ506" s="11"/>
      <c r="FA506" s="11"/>
      <c r="FB506" s="11"/>
      <c r="FC506" s="11"/>
      <c r="FD506" s="11"/>
      <c r="FE506" s="11"/>
      <c r="FF506" s="11"/>
    </row>
    <row r="507" spans="1:191" s="1" customFormat="1" x14ac:dyDescent="0.25">
      <c r="A507" s="23"/>
      <c r="B507" s="23"/>
      <c r="C507" s="23"/>
      <c r="D507" s="23"/>
      <c r="E507" s="28"/>
      <c r="F507" s="28"/>
      <c r="G507" s="70"/>
      <c r="H507" s="70"/>
      <c r="I507" s="70"/>
      <c r="J507" s="70"/>
      <c r="K507" s="146"/>
      <c r="L507" s="39"/>
      <c r="M507" s="44"/>
      <c r="N507" s="44"/>
      <c r="O507" s="56"/>
      <c r="P507" s="98"/>
      <c r="Q507" s="62"/>
      <c r="R507" s="115"/>
      <c r="S507" s="88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1"/>
      <c r="CD507" s="11"/>
      <c r="CE507" s="11"/>
      <c r="CF507" s="11"/>
      <c r="CG507" s="11"/>
      <c r="CH507" s="11"/>
      <c r="CI507" s="11"/>
      <c r="CJ507" s="11"/>
      <c r="CK507" s="11"/>
      <c r="CL507" s="11"/>
      <c r="CM507" s="11"/>
      <c r="CN507" s="11"/>
      <c r="CO507" s="11"/>
      <c r="CP507" s="11"/>
      <c r="CQ507" s="11"/>
      <c r="CR507" s="11"/>
      <c r="CS507" s="11"/>
      <c r="CT507" s="11"/>
      <c r="CU507" s="11"/>
      <c r="CV507" s="11"/>
      <c r="CW507" s="11"/>
      <c r="CX507" s="11"/>
      <c r="CY507" s="11"/>
      <c r="CZ507" s="11"/>
      <c r="DA507" s="11"/>
      <c r="DB507" s="11"/>
      <c r="DC507" s="11"/>
      <c r="DD507" s="11"/>
      <c r="DE507" s="11"/>
      <c r="DF507" s="11"/>
      <c r="DG507" s="11"/>
      <c r="DH507" s="11"/>
      <c r="DI507" s="11"/>
      <c r="DJ507" s="11"/>
      <c r="DK507" s="11"/>
      <c r="DL507" s="11"/>
      <c r="DM507" s="11"/>
      <c r="DN507" s="11"/>
      <c r="DO507" s="11"/>
      <c r="DP507" s="11"/>
      <c r="DQ507" s="11"/>
      <c r="DR507" s="11"/>
      <c r="DS507" s="11"/>
      <c r="DT507" s="11"/>
      <c r="DU507" s="11"/>
      <c r="DV507" s="11"/>
      <c r="DW507" s="11"/>
      <c r="DX507" s="11"/>
      <c r="DY507" s="11"/>
      <c r="DZ507" s="11"/>
      <c r="EA507" s="11"/>
      <c r="EB507" s="11"/>
      <c r="EC507" s="11"/>
      <c r="ED507" s="11"/>
      <c r="EE507" s="11"/>
      <c r="EF507" s="11"/>
      <c r="EG507" s="11"/>
      <c r="EH507" s="11"/>
      <c r="EI507" s="11"/>
      <c r="EJ507" s="11"/>
      <c r="EK507" s="11"/>
      <c r="EL507" s="11"/>
      <c r="EM507" s="11"/>
      <c r="EN507" s="11"/>
      <c r="EO507" s="11"/>
      <c r="EP507" s="11"/>
      <c r="EQ507" s="11"/>
      <c r="ER507" s="11"/>
      <c r="ES507" s="11"/>
      <c r="ET507" s="11"/>
      <c r="EU507" s="11"/>
      <c r="EV507" s="11"/>
      <c r="EW507" s="11"/>
      <c r="EX507" s="11"/>
      <c r="EY507" s="11"/>
      <c r="EZ507" s="11"/>
      <c r="FA507" s="11"/>
      <c r="FB507" s="11"/>
      <c r="FC507" s="11"/>
      <c r="FD507" s="11"/>
      <c r="FE507" s="11"/>
      <c r="FF507" s="11"/>
    </row>
    <row r="508" spans="1:191" s="1" customFormat="1" x14ac:dyDescent="0.25">
      <c r="A508" s="23"/>
      <c r="B508" s="23"/>
      <c r="C508" s="23"/>
      <c r="D508" s="23"/>
      <c r="E508" s="23"/>
      <c r="F508" s="26"/>
      <c r="G508" s="37"/>
      <c r="H508" s="37"/>
      <c r="I508" s="37"/>
      <c r="J508" s="37"/>
      <c r="K508" s="147"/>
      <c r="L508" s="55"/>
      <c r="M508" s="44"/>
      <c r="N508" s="44"/>
      <c r="O508" s="56"/>
      <c r="P508" s="98"/>
      <c r="Q508" s="62"/>
      <c r="R508" s="115"/>
      <c r="S508" s="88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1"/>
      <c r="CD508" s="11"/>
      <c r="CE508" s="11"/>
      <c r="CF508" s="11"/>
      <c r="CG508" s="11"/>
      <c r="CH508" s="11"/>
      <c r="CI508" s="11"/>
      <c r="CJ508" s="11"/>
      <c r="CK508" s="11"/>
      <c r="CL508" s="11"/>
      <c r="CM508" s="11"/>
      <c r="CN508" s="11"/>
      <c r="CO508" s="11"/>
      <c r="CP508" s="11"/>
      <c r="CQ508" s="11"/>
      <c r="CR508" s="11"/>
      <c r="CS508" s="11"/>
      <c r="CT508" s="11"/>
      <c r="CU508" s="11"/>
      <c r="CV508" s="11"/>
      <c r="CW508" s="11"/>
      <c r="CX508" s="11"/>
      <c r="CY508" s="11"/>
      <c r="CZ508" s="11"/>
      <c r="DA508" s="11"/>
      <c r="DB508" s="11"/>
      <c r="DC508" s="11"/>
      <c r="DD508" s="11"/>
      <c r="DE508" s="11"/>
      <c r="DF508" s="11"/>
      <c r="DG508" s="11"/>
      <c r="DH508" s="11"/>
      <c r="DI508" s="11"/>
      <c r="DJ508" s="11"/>
      <c r="DK508" s="11"/>
      <c r="DL508" s="11"/>
      <c r="DM508" s="11"/>
      <c r="DN508" s="11"/>
      <c r="DO508" s="11"/>
      <c r="DP508" s="11"/>
      <c r="DQ508" s="11"/>
      <c r="DR508" s="11"/>
      <c r="DS508" s="11"/>
      <c r="DT508" s="11"/>
      <c r="DU508" s="11"/>
      <c r="DV508" s="11"/>
      <c r="DW508" s="11"/>
      <c r="DX508" s="11"/>
      <c r="DY508" s="11"/>
      <c r="DZ508" s="11"/>
      <c r="EA508" s="11"/>
      <c r="EB508" s="11"/>
      <c r="EC508" s="11"/>
      <c r="ED508" s="11"/>
      <c r="EE508" s="11"/>
      <c r="EF508" s="11"/>
      <c r="EG508" s="11"/>
      <c r="EH508" s="11"/>
      <c r="EI508" s="11"/>
      <c r="EJ508" s="11"/>
      <c r="EK508" s="11"/>
      <c r="EL508" s="11"/>
      <c r="EM508" s="11"/>
      <c r="EN508" s="11"/>
      <c r="EO508" s="11"/>
      <c r="EP508" s="11"/>
      <c r="EQ508" s="11"/>
      <c r="ER508" s="11"/>
      <c r="ES508" s="11"/>
      <c r="ET508" s="11"/>
      <c r="EU508" s="11"/>
      <c r="EV508" s="11"/>
      <c r="EW508" s="11"/>
      <c r="EX508" s="11"/>
      <c r="EY508" s="11"/>
      <c r="EZ508" s="11"/>
      <c r="FA508" s="11"/>
      <c r="FB508" s="11"/>
      <c r="FC508" s="11"/>
      <c r="FD508" s="11"/>
      <c r="FE508" s="11"/>
      <c r="FF508" s="11"/>
    </row>
    <row r="509" spans="1:191" s="1" customFormat="1" x14ac:dyDescent="0.25">
      <c r="A509" s="23"/>
      <c r="B509" s="23"/>
      <c r="C509" s="23"/>
      <c r="D509" s="23"/>
      <c r="E509" s="23"/>
      <c r="F509" s="26"/>
      <c r="G509" s="37"/>
      <c r="H509" s="37"/>
      <c r="I509" s="37"/>
      <c r="J509" s="37"/>
      <c r="K509" s="147"/>
      <c r="L509" s="55"/>
      <c r="M509" s="44"/>
      <c r="N509" s="44"/>
      <c r="O509" s="56"/>
      <c r="P509" s="98"/>
      <c r="Q509" s="62"/>
      <c r="R509" s="115"/>
      <c r="S509" s="88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1"/>
      <c r="CD509" s="11"/>
      <c r="CE509" s="11"/>
      <c r="CF509" s="11"/>
      <c r="CG509" s="11"/>
      <c r="CH509" s="11"/>
      <c r="CI509" s="11"/>
      <c r="CJ509" s="11"/>
      <c r="CK509" s="11"/>
      <c r="CL509" s="11"/>
      <c r="CM509" s="11"/>
      <c r="CN509" s="11"/>
      <c r="CO509" s="11"/>
      <c r="CP509" s="11"/>
      <c r="CQ509" s="11"/>
      <c r="CR509" s="11"/>
      <c r="CS509" s="11"/>
      <c r="CT509" s="11"/>
      <c r="CU509" s="11"/>
      <c r="CV509" s="11"/>
      <c r="CW509" s="11"/>
      <c r="CX509" s="11"/>
      <c r="CY509" s="11"/>
      <c r="CZ509" s="11"/>
      <c r="DA509" s="11"/>
      <c r="DB509" s="11"/>
      <c r="DC509" s="11"/>
      <c r="DD509" s="11"/>
      <c r="DE509" s="11"/>
      <c r="DF509" s="11"/>
      <c r="DG509" s="11"/>
      <c r="DH509" s="11"/>
      <c r="DI509" s="11"/>
      <c r="DJ509" s="11"/>
      <c r="DK509" s="11"/>
      <c r="DL509" s="11"/>
      <c r="DM509" s="11"/>
      <c r="DN509" s="11"/>
      <c r="DO509" s="11"/>
      <c r="DP509" s="11"/>
      <c r="DQ509" s="11"/>
      <c r="DR509" s="11"/>
      <c r="DS509" s="11"/>
      <c r="DT509" s="11"/>
      <c r="DU509" s="11"/>
      <c r="DV509" s="11"/>
      <c r="DW509" s="11"/>
      <c r="DX509" s="11"/>
      <c r="DY509" s="11"/>
      <c r="DZ509" s="11"/>
      <c r="EA509" s="11"/>
      <c r="EB509" s="11"/>
      <c r="EC509" s="11"/>
      <c r="ED509" s="11"/>
      <c r="EE509" s="11"/>
      <c r="EF509" s="11"/>
      <c r="EG509" s="11"/>
      <c r="EH509" s="11"/>
      <c r="EI509" s="11"/>
      <c r="EJ509" s="11"/>
      <c r="EK509" s="11"/>
      <c r="EL509" s="11"/>
      <c r="EM509" s="11"/>
      <c r="EN509" s="11"/>
      <c r="EO509" s="11"/>
      <c r="EP509" s="11"/>
      <c r="EQ509" s="11"/>
      <c r="ER509" s="11"/>
      <c r="ES509" s="11"/>
      <c r="ET509" s="11"/>
      <c r="EU509" s="11"/>
      <c r="EV509" s="11"/>
      <c r="EW509" s="11"/>
      <c r="EX509" s="11"/>
      <c r="EY509" s="11"/>
      <c r="EZ509" s="11"/>
      <c r="FA509" s="11"/>
      <c r="FB509" s="11"/>
      <c r="FC509" s="11"/>
      <c r="FD509" s="11"/>
      <c r="FE509" s="11"/>
      <c r="FF509" s="11"/>
    </row>
    <row r="510" spans="1:191" s="1" customFormat="1" x14ac:dyDescent="0.25">
      <c r="A510" s="23"/>
      <c r="B510" s="23"/>
      <c r="C510" s="23"/>
      <c r="D510" s="23"/>
      <c r="E510" s="23"/>
      <c r="F510" s="26"/>
      <c r="G510" s="37"/>
      <c r="H510" s="37"/>
      <c r="I510" s="37"/>
      <c r="J510" s="37"/>
      <c r="K510" s="147"/>
      <c r="L510" s="55"/>
      <c r="M510" s="44"/>
      <c r="N510" s="44"/>
      <c r="O510" s="56"/>
      <c r="P510" s="98"/>
      <c r="Q510" s="62"/>
      <c r="R510" s="115"/>
      <c r="S510" s="88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1"/>
      <c r="CD510" s="11"/>
      <c r="CE510" s="11"/>
      <c r="CF510" s="11"/>
      <c r="CG510" s="11"/>
      <c r="CH510" s="11"/>
      <c r="CI510" s="11"/>
      <c r="CJ510" s="11"/>
      <c r="CK510" s="11"/>
      <c r="CL510" s="11"/>
      <c r="CM510" s="11"/>
      <c r="CN510" s="11"/>
      <c r="CO510" s="11"/>
      <c r="CP510" s="11"/>
      <c r="CQ510" s="11"/>
      <c r="CR510" s="11"/>
      <c r="CS510" s="11"/>
      <c r="CT510" s="11"/>
      <c r="CU510" s="11"/>
      <c r="CV510" s="11"/>
      <c r="CW510" s="11"/>
      <c r="CX510" s="11"/>
      <c r="CY510" s="11"/>
      <c r="CZ510" s="11"/>
      <c r="DA510" s="11"/>
      <c r="DB510" s="11"/>
      <c r="DC510" s="11"/>
      <c r="DD510" s="11"/>
      <c r="DE510" s="11"/>
      <c r="DF510" s="11"/>
      <c r="DG510" s="11"/>
      <c r="DH510" s="11"/>
      <c r="DI510" s="11"/>
      <c r="DJ510" s="11"/>
      <c r="DK510" s="11"/>
      <c r="DL510" s="11"/>
      <c r="DM510" s="11"/>
      <c r="DN510" s="11"/>
      <c r="DO510" s="11"/>
      <c r="DP510" s="11"/>
      <c r="DQ510" s="11"/>
      <c r="DR510" s="11"/>
      <c r="DS510" s="11"/>
      <c r="DT510" s="11"/>
      <c r="DU510" s="11"/>
      <c r="DV510" s="11"/>
      <c r="DW510" s="11"/>
      <c r="DX510" s="11"/>
      <c r="DY510" s="11"/>
      <c r="DZ510" s="11"/>
      <c r="EA510" s="11"/>
      <c r="EB510" s="11"/>
      <c r="EC510" s="11"/>
      <c r="ED510" s="11"/>
      <c r="EE510" s="11"/>
      <c r="EF510" s="11"/>
      <c r="EG510" s="11"/>
      <c r="EH510" s="11"/>
      <c r="EI510" s="11"/>
      <c r="EJ510" s="11"/>
      <c r="EK510" s="11"/>
      <c r="EL510" s="11"/>
      <c r="EM510" s="11"/>
      <c r="EN510" s="11"/>
      <c r="EO510" s="11"/>
      <c r="EP510" s="11"/>
      <c r="EQ510" s="11"/>
      <c r="ER510" s="11"/>
      <c r="ES510" s="11"/>
      <c r="ET510" s="11"/>
      <c r="EU510" s="11"/>
      <c r="EV510" s="11"/>
      <c r="EW510" s="11"/>
      <c r="EX510" s="11"/>
      <c r="EY510" s="11"/>
      <c r="EZ510" s="11"/>
      <c r="FA510" s="11"/>
      <c r="FB510" s="11"/>
      <c r="FC510" s="11"/>
      <c r="FD510" s="11"/>
      <c r="FE510" s="11"/>
      <c r="FF510" s="11"/>
    </row>
    <row r="511" spans="1:191" s="1" customFormat="1" x14ac:dyDescent="0.25">
      <c r="A511" s="23"/>
      <c r="B511" s="23"/>
      <c r="C511" s="23"/>
      <c r="D511" s="23"/>
      <c r="E511" s="23"/>
      <c r="F511" s="26"/>
      <c r="G511" s="37"/>
      <c r="H511" s="37"/>
      <c r="I511" s="37"/>
      <c r="J511" s="37"/>
      <c r="K511" s="147"/>
      <c r="L511" s="55"/>
      <c r="M511" s="44"/>
      <c r="N511" s="44"/>
      <c r="O511" s="56"/>
      <c r="P511" s="98"/>
      <c r="Q511" s="62"/>
      <c r="R511" s="115"/>
      <c r="S511" s="88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1"/>
      <c r="CD511" s="11"/>
      <c r="CE511" s="11"/>
      <c r="CF511" s="11"/>
      <c r="CG511" s="11"/>
      <c r="CH511" s="11"/>
      <c r="CI511" s="11"/>
      <c r="CJ511" s="11"/>
      <c r="CK511" s="11"/>
      <c r="CL511" s="11"/>
      <c r="CM511" s="11"/>
      <c r="CN511" s="11"/>
      <c r="CO511" s="11"/>
      <c r="CP511" s="11"/>
      <c r="CQ511" s="11"/>
      <c r="CR511" s="11"/>
      <c r="CS511" s="11"/>
      <c r="CT511" s="11"/>
      <c r="CU511" s="11"/>
      <c r="CV511" s="11"/>
      <c r="CW511" s="11"/>
      <c r="CX511" s="11"/>
      <c r="CY511" s="11"/>
      <c r="CZ511" s="11"/>
      <c r="DA511" s="11"/>
      <c r="DB511" s="11"/>
      <c r="DC511" s="11"/>
      <c r="DD511" s="11"/>
      <c r="DE511" s="11"/>
      <c r="DF511" s="11"/>
      <c r="DG511" s="11"/>
      <c r="DH511" s="11"/>
      <c r="DI511" s="11"/>
      <c r="DJ511" s="11"/>
      <c r="DK511" s="11"/>
      <c r="DL511" s="11"/>
      <c r="DM511" s="11"/>
      <c r="DN511" s="11"/>
      <c r="DO511" s="11"/>
      <c r="DP511" s="11"/>
      <c r="DQ511" s="11"/>
      <c r="DR511" s="11"/>
      <c r="DS511" s="11"/>
      <c r="DT511" s="11"/>
      <c r="DU511" s="11"/>
      <c r="DV511" s="11"/>
      <c r="DW511" s="11"/>
      <c r="DX511" s="11"/>
      <c r="DY511" s="11"/>
      <c r="DZ511" s="11"/>
      <c r="EA511" s="11"/>
      <c r="EB511" s="11"/>
      <c r="EC511" s="11"/>
      <c r="ED511" s="11"/>
      <c r="EE511" s="11"/>
      <c r="EF511" s="11"/>
      <c r="EG511" s="11"/>
      <c r="EH511" s="11"/>
      <c r="EI511" s="11"/>
      <c r="EJ511" s="11"/>
      <c r="EK511" s="11"/>
      <c r="EL511" s="11"/>
      <c r="EM511" s="11"/>
      <c r="EN511" s="11"/>
      <c r="EO511" s="11"/>
      <c r="EP511" s="11"/>
      <c r="EQ511" s="11"/>
      <c r="ER511" s="11"/>
      <c r="ES511" s="11"/>
      <c r="ET511" s="11"/>
      <c r="EU511" s="11"/>
      <c r="EV511" s="11"/>
      <c r="EW511" s="11"/>
      <c r="EX511" s="11"/>
      <c r="EY511" s="11"/>
      <c r="EZ511" s="11"/>
      <c r="FA511" s="11"/>
      <c r="FB511" s="11"/>
      <c r="FC511" s="11"/>
      <c r="FD511" s="11"/>
      <c r="FE511" s="11"/>
      <c r="FF511" s="11"/>
    </row>
    <row r="512" spans="1:191" s="1" customFormat="1" x14ac:dyDescent="0.25">
      <c r="A512" s="23"/>
      <c r="B512" s="23"/>
      <c r="C512" s="23"/>
      <c r="D512" s="23"/>
      <c r="E512" s="23"/>
      <c r="F512" s="26"/>
      <c r="G512" s="37"/>
      <c r="H512" s="37"/>
      <c r="I512" s="37"/>
      <c r="J512" s="37"/>
      <c r="K512" s="147"/>
      <c r="L512" s="55"/>
      <c r="M512" s="44"/>
      <c r="N512" s="44"/>
      <c r="O512" s="56"/>
      <c r="P512" s="98"/>
      <c r="Q512" s="62"/>
      <c r="R512" s="115"/>
      <c r="S512" s="88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1"/>
      <c r="CD512" s="11"/>
      <c r="CE512" s="11"/>
      <c r="CF512" s="11"/>
      <c r="CG512" s="11"/>
      <c r="CH512" s="11"/>
      <c r="CI512" s="11"/>
      <c r="CJ512" s="11"/>
      <c r="CK512" s="11"/>
      <c r="CL512" s="11"/>
      <c r="CM512" s="11"/>
      <c r="CN512" s="11"/>
      <c r="CO512" s="11"/>
      <c r="CP512" s="11"/>
      <c r="CQ512" s="11"/>
      <c r="CR512" s="11"/>
      <c r="CS512" s="11"/>
      <c r="CT512" s="11"/>
      <c r="CU512" s="11"/>
      <c r="CV512" s="11"/>
      <c r="CW512" s="11"/>
      <c r="CX512" s="11"/>
      <c r="CY512" s="11"/>
      <c r="CZ512" s="11"/>
      <c r="DA512" s="11"/>
      <c r="DB512" s="11"/>
      <c r="DC512" s="11"/>
      <c r="DD512" s="11"/>
      <c r="DE512" s="11"/>
      <c r="DF512" s="11"/>
      <c r="DG512" s="11"/>
      <c r="DH512" s="11"/>
      <c r="DI512" s="11"/>
      <c r="DJ512" s="11"/>
      <c r="DK512" s="11"/>
      <c r="DL512" s="11"/>
      <c r="DM512" s="11"/>
      <c r="DN512" s="11"/>
      <c r="DO512" s="11"/>
      <c r="DP512" s="11"/>
      <c r="DQ512" s="11"/>
      <c r="DR512" s="11"/>
      <c r="DS512" s="11"/>
      <c r="DT512" s="11"/>
      <c r="DU512" s="11"/>
      <c r="DV512" s="11"/>
      <c r="DW512" s="11"/>
      <c r="DX512" s="11"/>
      <c r="DY512" s="11"/>
      <c r="DZ512" s="11"/>
      <c r="EA512" s="11"/>
      <c r="EB512" s="11"/>
      <c r="EC512" s="11"/>
      <c r="ED512" s="11"/>
      <c r="EE512" s="11"/>
      <c r="EF512" s="11"/>
      <c r="EG512" s="11"/>
      <c r="EH512" s="11"/>
      <c r="EI512" s="11"/>
      <c r="EJ512" s="11"/>
      <c r="EK512" s="11"/>
      <c r="EL512" s="11"/>
      <c r="EM512" s="11"/>
      <c r="EN512" s="11"/>
      <c r="EO512" s="11"/>
      <c r="EP512" s="11"/>
      <c r="EQ512" s="11"/>
      <c r="ER512" s="11"/>
      <c r="ES512" s="11"/>
      <c r="ET512" s="11"/>
      <c r="EU512" s="11"/>
      <c r="EV512" s="11"/>
      <c r="EW512" s="11"/>
      <c r="EX512" s="11"/>
      <c r="EY512" s="11"/>
      <c r="EZ512" s="11"/>
      <c r="FA512" s="11"/>
      <c r="FB512" s="11"/>
      <c r="FC512" s="11"/>
      <c r="FD512" s="11"/>
      <c r="FE512" s="11"/>
      <c r="FF512" s="11"/>
    </row>
    <row r="513" spans="1:162" s="1" customFormat="1" x14ac:dyDescent="0.25">
      <c r="A513" s="23"/>
      <c r="B513" s="23"/>
      <c r="C513" s="23"/>
      <c r="D513" s="23"/>
      <c r="E513" s="23"/>
      <c r="F513" s="26"/>
      <c r="G513" s="37"/>
      <c r="H513" s="37"/>
      <c r="I513" s="37"/>
      <c r="J513" s="37"/>
      <c r="K513" s="147"/>
      <c r="L513" s="55"/>
      <c r="M513" s="44"/>
      <c r="N513" s="44"/>
      <c r="O513" s="56"/>
      <c r="P513" s="98"/>
      <c r="Q513" s="62"/>
      <c r="R513" s="115"/>
      <c r="S513" s="88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1"/>
      <c r="CD513" s="11"/>
      <c r="CE513" s="11"/>
      <c r="CF513" s="11"/>
      <c r="CG513" s="11"/>
      <c r="CH513" s="11"/>
      <c r="CI513" s="11"/>
      <c r="CJ513" s="11"/>
      <c r="CK513" s="11"/>
      <c r="CL513" s="11"/>
      <c r="CM513" s="11"/>
      <c r="CN513" s="11"/>
      <c r="CO513" s="11"/>
      <c r="CP513" s="11"/>
      <c r="CQ513" s="11"/>
      <c r="CR513" s="11"/>
      <c r="CS513" s="11"/>
      <c r="CT513" s="11"/>
      <c r="CU513" s="11"/>
      <c r="CV513" s="11"/>
      <c r="CW513" s="11"/>
      <c r="CX513" s="11"/>
      <c r="CY513" s="11"/>
      <c r="CZ513" s="11"/>
      <c r="DA513" s="11"/>
      <c r="DB513" s="11"/>
      <c r="DC513" s="11"/>
      <c r="DD513" s="11"/>
      <c r="DE513" s="11"/>
      <c r="DF513" s="11"/>
      <c r="DG513" s="11"/>
      <c r="DH513" s="11"/>
      <c r="DI513" s="11"/>
      <c r="DJ513" s="11"/>
      <c r="DK513" s="11"/>
      <c r="DL513" s="11"/>
      <c r="DM513" s="11"/>
      <c r="DN513" s="11"/>
      <c r="DO513" s="11"/>
      <c r="DP513" s="11"/>
      <c r="DQ513" s="11"/>
      <c r="DR513" s="11"/>
      <c r="DS513" s="11"/>
      <c r="DT513" s="11"/>
      <c r="DU513" s="11"/>
      <c r="DV513" s="11"/>
      <c r="DW513" s="11"/>
      <c r="DX513" s="11"/>
      <c r="DY513" s="11"/>
      <c r="DZ513" s="11"/>
      <c r="EA513" s="11"/>
      <c r="EB513" s="11"/>
      <c r="EC513" s="11"/>
      <c r="ED513" s="11"/>
      <c r="EE513" s="11"/>
      <c r="EF513" s="11"/>
      <c r="EG513" s="11"/>
      <c r="EH513" s="11"/>
      <c r="EI513" s="11"/>
      <c r="EJ513" s="11"/>
      <c r="EK513" s="11"/>
      <c r="EL513" s="11"/>
      <c r="EM513" s="11"/>
      <c r="EN513" s="11"/>
      <c r="EO513" s="11"/>
      <c r="EP513" s="11"/>
      <c r="EQ513" s="11"/>
      <c r="ER513" s="11"/>
      <c r="ES513" s="11"/>
      <c r="ET513" s="11"/>
      <c r="EU513" s="11"/>
      <c r="EV513" s="11"/>
      <c r="EW513" s="11"/>
      <c r="EX513" s="11"/>
      <c r="EY513" s="11"/>
      <c r="EZ513" s="11"/>
      <c r="FA513" s="11"/>
      <c r="FB513" s="11"/>
      <c r="FC513" s="11"/>
      <c r="FD513" s="11"/>
      <c r="FE513" s="11"/>
      <c r="FF513" s="11"/>
    </row>
    <row r="514" spans="1:162" s="1" customFormat="1" x14ac:dyDescent="0.25">
      <c r="A514" s="23"/>
      <c r="B514" s="23"/>
      <c r="C514" s="23"/>
      <c r="D514" s="23"/>
      <c r="E514" s="23"/>
      <c r="F514" s="26"/>
      <c r="G514" s="37"/>
      <c r="H514" s="37"/>
      <c r="I514" s="37"/>
      <c r="J514" s="37"/>
      <c r="K514" s="147"/>
      <c r="L514" s="55"/>
      <c r="M514" s="44"/>
      <c r="N514" s="44"/>
      <c r="O514" s="56"/>
      <c r="P514" s="98"/>
      <c r="Q514" s="62"/>
      <c r="R514" s="115"/>
      <c r="S514" s="88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1"/>
      <c r="CD514" s="11"/>
      <c r="CE514" s="11"/>
      <c r="CF514" s="11"/>
      <c r="CG514" s="11"/>
      <c r="CH514" s="11"/>
      <c r="CI514" s="11"/>
      <c r="CJ514" s="11"/>
      <c r="CK514" s="11"/>
      <c r="CL514" s="11"/>
      <c r="CM514" s="11"/>
      <c r="CN514" s="11"/>
      <c r="CO514" s="11"/>
      <c r="CP514" s="11"/>
      <c r="CQ514" s="11"/>
      <c r="CR514" s="11"/>
      <c r="CS514" s="11"/>
      <c r="CT514" s="11"/>
      <c r="CU514" s="11"/>
      <c r="CV514" s="11"/>
      <c r="CW514" s="11"/>
      <c r="CX514" s="11"/>
      <c r="CY514" s="11"/>
      <c r="CZ514" s="11"/>
      <c r="DA514" s="11"/>
      <c r="DB514" s="11"/>
      <c r="DC514" s="11"/>
      <c r="DD514" s="11"/>
      <c r="DE514" s="11"/>
      <c r="DF514" s="11"/>
      <c r="DG514" s="11"/>
      <c r="DH514" s="11"/>
      <c r="DI514" s="11"/>
      <c r="DJ514" s="11"/>
      <c r="DK514" s="11"/>
      <c r="DL514" s="11"/>
      <c r="DM514" s="11"/>
      <c r="DN514" s="11"/>
      <c r="DO514" s="11"/>
      <c r="DP514" s="11"/>
      <c r="DQ514" s="11"/>
      <c r="DR514" s="11"/>
      <c r="DS514" s="11"/>
      <c r="DT514" s="11"/>
      <c r="DU514" s="11"/>
      <c r="DV514" s="11"/>
      <c r="DW514" s="11"/>
      <c r="DX514" s="11"/>
      <c r="DY514" s="11"/>
      <c r="DZ514" s="11"/>
      <c r="EA514" s="11"/>
      <c r="EB514" s="11"/>
      <c r="EC514" s="11"/>
      <c r="ED514" s="11"/>
      <c r="EE514" s="11"/>
      <c r="EF514" s="11"/>
      <c r="EG514" s="11"/>
      <c r="EH514" s="11"/>
      <c r="EI514" s="11"/>
      <c r="EJ514" s="11"/>
      <c r="EK514" s="11"/>
      <c r="EL514" s="11"/>
      <c r="EM514" s="11"/>
      <c r="EN514" s="11"/>
      <c r="EO514" s="11"/>
      <c r="EP514" s="11"/>
      <c r="EQ514" s="11"/>
      <c r="ER514" s="11"/>
      <c r="ES514" s="11"/>
      <c r="ET514" s="11"/>
      <c r="EU514" s="11"/>
      <c r="EV514" s="11"/>
      <c r="EW514" s="11"/>
      <c r="EX514" s="11"/>
      <c r="EY514" s="11"/>
      <c r="EZ514" s="11"/>
      <c r="FA514" s="11"/>
      <c r="FB514" s="11"/>
      <c r="FC514" s="11"/>
      <c r="FD514" s="11"/>
      <c r="FE514" s="11"/>
      <c r="FF514" s="11"/>
    </row>
    <row r="515" spans="1:162" x14ac:dyDescent="0.2">
      <c r="L515" s="38">
        <v>39349</v>
      </c>
      <c r="M515" s="45"/>
      <c r="N515" s="45">
        <v>44575</v>
      </c>
      <c r="O515" s="45"/>
      <c r="P515" s="97"/>
      <c r="R515" s="114"/>
      <c r="S515" s="85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  <c r="DG515" s="4"/>
      <c r="DH515" s="4"/>
      <c r="DI515" s="4"/>
      <c r="DJ515" s="4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</row>
    <row r="516" spans="1:162" x14ac:dyDescent="0.2">
      <c r="L516" s="38">
        <v>9306</v>
      </c>
      <c r="M516" s="45"/>
      <c r="N516" s="45">
        <v>4729</v>
      </c>
      <c r="O516" s="45"/>
      <c r="P516" s="97"/>
      <c r="R516" s="114"/>
      <c r="S516" s="85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  <c r="DG516" s="4"/>
      <c r="DH516" s="4"/>
      <c r="DI516" s="4"/>
      <c r="DJ516" s="4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</row>
    <row r="517" spans="1:162" x14ac:dyDescent="0.2">
      <c r="L517" s="38">
        <v>846</v>
      </c>
      <c r="M517" s="45"/>
      <c r="N517" s="45">
        <v>115104</v>
      </c>
      <c r="O517" s="45"/>
      <c r="P517" s="97"/>
      <c r="R517" s="114"/>
      <c r="S517" s="85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  <c r="DG517" s="4"/>
      <c r="DH517" s="4"/>
      <c r="DI517" s="4"/>
      <c r="DJ517" s="4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</row>
    <row r="518" spans="1:162" x14ac:dyDescent="0.2">
      <c r="L518" s="38">
        <v>678</v>
      </c>
      <c r="M518" s="45"/>
      <c r="N518" s="45">
        <v>11984</v>
      </c>
      <c r="O518" s="45"/>
      <c r="P518" s="97"/>
      <c r="R518" s="114"/>
      <c r="S518" s="85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  <c r="DJ518" s="4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</row>
    <row r="519" spans="1:162" x14ac:dyDescent="0.2">
      <c r="L519" s="38">
        <v>162000</v>
      </c>
      <c r="M519" s="45"/>
      <c r="N519" s="45">
        <v>33656</v>
      </c>
      <c r="O519" s="45"/>
      <c r="P519" s="97"/>
      <c r="R519" s="114"/>
      <c r="S519" s="85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</row>
    <row r="520" spans="1:162" x14ac:dyDescent="0.2">
      <c r="L520" s="38">
        <v>24750</v>
      </c>
      <c r="M520" s="45"/>
      <c r="N520" s="45">
        <v>3587</v>
      </c>
      <c r="O520" s="45"/>
      <c r="P520" s="97"/>
      <c r="R520" s="114"/>
      <c r="S520" s="85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  <c r="DG520" s="4"/>
      <c r="DH520" s="4"/>
      <c r="DI520" s="4"/>
      <c r="DJ520" s="4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</row>
    <row r="521" spans="1:162" x14ac:dyDescent="0.2">
      <c r="L521" s="38">
        <v>2250</v>
      </c>
      <c r="M521" s="45"/>
      <c r="N521" s="45"/>
      <c r="O521" s="45"/>
      <c r="P521" s="97"/>
      <c r="R521" s="114"/>
      <c r="S521" s="85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  <c r="DG521" s="4"/>
      <c r="DH521" s="4"/>
      <c r="DI521" s="4"/>
      <c r="DJ521" s="4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</row>
    <row r="522" spans="1:162" x14ac:dyDescent="0.2">
      <c r="L522" s="38">
        <v>1800</v>
      </c>
      <c r="M522" s="45"/>
      <c r="N522" s="45"/>
      <c r="O522" s="45"/>
      <c r="P522" s="97"/>
      <c r="R522" s="114"/>
      <c r="S522" s="85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  <c r="DG522" s="4"/>
      <c r="DH522" s="4"/>
      <c r="DI522" s="4"/>
      <c r="DJ522" s="4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</row>
    <row r="523" spans="1:162" x14ac:dyDescent="0.2">
      <c r="L523" s="38">
        <v>29385</v>
      </c>
      <c r="M523" s="45"/>
      <c r="N523" s="45"/>
      <c r="O523" s="45"/>
      <c r="P523" s="97"/>
      <c r="R523" s="114"/>
      <c r="S523" s="85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  <c r="DJ523" s="4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</row>
    <row r="524" spans="1:162" x14ac:dyDescent="0.2">
      <c r="L524" s="38">
        <v>7029</v>
      </c>
      <c r="M524" s="45"/>
      <c r="N524" s="45"/>
      <c r="O524" s="45"/>
      <c r="P524" s="97"/>
      <c r="R524" s="114"/>
      <c r="S524" s="85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  <c r="DG524" s="4"/>
      <c r="DH524" s="4"/>
      <c r="DI524" s="4"/>
      <c r="DJ524" s="4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</row>
    <row r="525" spans="1:162" x14ac:dyDescent="0.2">
      <c r="L525" s="38">
        <v>510</v>
      </c>
      <c r="M525" s="45"/>
      <c r="N525" s="45"/>
      <c r="O525" s="45"/>
      <c r="P525" s="97"/>
      <c r="R525" s="114"/>
      <c r="S525" s="85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  <c r="DJ525" s="4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</row>
    <row r="526" spans="1:162" x14ac:dyDescent="0.2">
      <c r="L526" s="38">
        <v>639</v>
      </c>
      <c r="M526" s="45"/>
      <c r="N526" s="45"/>
      <c r="O526" s="45"/>
      <c r="P526" s="97"/>
      <c r="R526" s="114"/>
      <c r="S526" s="85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  <c r="DG526" s="4"/>
      <c r="DH526" s="4"/>
      <c r="DI526" s="4"/>
      <c r="DJ526" s="4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</row>
    <row r="527" spans="1:162" x14ac:dyDescent="0.2">
      <c r="M527" s="45"/>
      <c r="N527" s="45"/>
      <c r="O527" s="45"/>
      <c r="P527" s="97"/>
      <c r="R527" s="114"/>
      <c r="S527" s="85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  <c r="DJ527" s="4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</row>
    <row r="528" spans="1:162" x14ac:dyDescent="0.2">
      <c r="M528" s="45"/>
      <c r="N528" s="45"/>
      <c r="O528" s="45"/>
      <c r="P528" s="97"/>
      <c r="R528" s="114"/>
      <c r="S528" s="85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  <c r="DG528" s="4"/>
      <c r="DH528" s="4"/>
      <c r="DI528" s="4"/>
      <c r="DJ528" s="4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</row>
    <row r="529" spans="13:162" x14ac:dyDescent="0.2">
      <c r="M529" s="45"/>
      <c r="N529" s="45"/>
      <c r="O529" s="45"/>
      <c r="P529" s="97"/>
      <c r="R529" s="114"/>
      <c r="S529" s="85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  <c r="DG529" s="4"/>
      <c r="DH529" s="4"/>
      <c r="DI529" s="4"/>
      <c r="DJ529" s="4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</row>
    <row r="530" spans="13:162" x14ac:dyDescent="0.2">
      <c r="M530" s="45"/>
      <c r="N530" s="45"/>
      <c r="O530" s="45"/>
      <c r="P530" s="97"/>
      <c r="R530" s="114"/>
      <c r="S530" s="91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 spans="13:162" x14ac:dyDescent="0.2">
      <c r="M531" s="45"/>
      <c r="N531" s="45"/>
      <c r="O531" s="45"/>
      <c r="P531" s="97"/>
      <c r="R531" s="114"/>
      <c r="S531" s="91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 spans="13:162" x14ac:dyDescent="0.2">
      <c r="M532" s="45"/>
      <c r="N532" s="45"/>
      <c r="O532" s="45"/>
      <c r="P532" s="97"/>
      <c r="R532" s="114"/>
      <c r="S532" s="91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 spans="13:162" x14ac:dyDescent="0.2">
      <c r="M533" s="45"/>
      <c r="N533" s="45"/>
      <c r="O533" s="45"/>
      <c r="P533" s="97"/>
      <c r="R533" s="114"/>
      <c r="S533" s="91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 spans="13:162" x14ac:dyDescent="0.2">
      <c r="M534" s="45"/>
      <c r="N534" s="45"/>
      <c r="O534" s="45"/>
      <c r="P534" s="97"/>
      <c r="R534" s="114"/>
      <c r="S534" s="91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spans="13:162" x14ac:dyDescent="0.2">
      <c r="M535" s="45"/>
      <c r="N535" s="45"/>
      <c r="O535" s="45"/>
      <c r="P535" s="97"/>
      <c r="R535" s="114"/>
      <c r="S535" s="91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 spans="13:162" x14ac:dyDescent="0.2">
      <c r="M536" s="45"/>
      <c r="N536" s="45"/>
      <c r="O536" s="45"/>
      <c r="P536" s="97"/>
      <c r="R536" s="114"/>
      <c r="S536" s="91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 spans="13:162" x14ac:dyDescent="0.2">
      <c r="M537" s="45"/>
      <c r="N537" s="45"/>
      <c r="O537" s="45"/>
      <c r="P537" s="97"/>
      <c r="R537" s="114"/>
      <c r="S537" s="91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 spans="13:162" x14ac:dyDescent="0.2">
      <c r="M538" s="45"/>
      <c r="N538" s="45"/>
      <c r="O538" s="45"/>
      <c r="P538" s="97"/>
      <c r="R538" s="114"/>
      <c r="S538" s="91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 spans="13:162" x14ac:dyDescent="0.2">
      <c r="M539" s="45"/>
      <c r="N539" s="45"/>
      <c r="O539" s="45"/>
      <c r="P539" s="97"/>
      <c r="R539" s="114"/>
      <c r="S539" s="91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 spans="13:162" x14ac:dyDescent="0.2">
      <c r="M540" s="45"/>
      <c r="N540" s="45"/>
      <c r="O540" s="45"/>
      <c r="P540" s="97"/>
      <c r="R540" s="114"/>
      <c r="S540" s="91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 spans="13:162" x14ac:dyDescent="0.2">
      <c r="M541" s="45"/>
      <c r="N541" s="45"/>
      <c r="O541" s="45"/>
      <c r="P541" s="97"/>
      <c r="R541" s="114"/>
      <c r="S541" s="91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 spans="13:162" x14ac:dyDescent="0.2">
      <c r="M542" s="45"/>
      <c r="N542" s="45"/>
      <c r="O542" s="45"/>
      <c r="P542" s="97"/>
      <c r="R542" s="114"/>
      <c r="S542" s="91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 spans="13:162" x14ac:dyDescent="0.2">
      <c r="M543" s="45"/>
      <c r="N543" s="45"/>
      <c r="O543" s="45"/>
      <c r="P543" s="97"/>
      <c r="R543" s="114"/>
      <c r="S543" s="91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 spans="13:162" x14ac:dyDescent="0.2">
      <c r="M544" s="45"/>
      <c r="N544" s="45"/>
      <c r="O544" s="45"/>
      <c r="P544" s="97"/>
      <c r="R544" s="114"/>
      <c r="S544" s="91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 spans="13:29" x14ac:dyDescent="0.2">
      <c r="M545" s="45"/>
      <c r="N545" s="45"/>
      <c r="O545" s="45"/>
      <c r="P545" s="97"/>
      <c r="R545" s="114"/>
      <c r="S545" s="91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 spans="13:29" x14ac:dyDescent="0.2">
      <c r="M546" s="45"/>
      <c r="N546" s="45"/>
      <c r="O546" s="45"/>
      <c r="P546" s="97"/>
      <c r="R546" s="114"/>
      <c r="S546" s="91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 spans="13:29" x14ac:dyDescent="0.2">
      <c r="M547" s="45"/>
      <c r="N547" s="45"/>
      <c r="O547" s="45"/>
      <c r="P547" s="97"/>
      <c r="R547" s="114"/>
      <c r="S547" s="91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 spans="13:29" x14ac:dyDescent="0.2">
      <c r="M548" s="45"/>
      <c r="N548" s="45"/>
      <c r="O548" s="45"/>
      <c r="P548" s="97"/>
      <c r="R548" s="114"/>
      <c r="S548" s="91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 spans="13:29" x14ac:dyDescent="0.2">
      <c r="M549" s="45"/>
      <c r="N549" s="45"/>
      <c r="O549" s="45"/>
      <c r="P549" s="97"/>
      <c r="R549" s="114"/>
      <c r="S549" s="91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 spans="13:29" x14ac:dyDescent="0.2">
      <c r="M550" s="45"/>
      <c r="N550" s="45"/>
      <c r="O550" s="45"/>
      <c r="P550" s="97"/>
      <c r="R550" s="114"/>
      <c r="S550" s="91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 spans="13:29" x14ac:dyDescent="0.2">
      <c r="M551" s="45"/>
      <c r="N551" s="45"/>
      <c r="O551" s="45"/>
      <c r="P551" s="97"/>
      <c r="R551" s="114"/>
      <c r="S551" s="91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 spans="13:29" x14ac:dyDescent="0.2">
      <c r="M552" s="45"/>
      <c r="N552" s="45"/>
      <c r="O552" s="45"/>
      <c r="P552" s="97"/>
      <c r="R552" s="114"/>
      <c r="S552" s="91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 spans="13:29" x14ac:dyDescent="0.2">
      <c r="M553" s="45"/>
      <c r="N553" s="45"/>
      <c r="O553" s="45"/>
      <c r="P553" s="97"/>
      <c r="R553" s="114"/>
      <c r="S553" s="91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 spans="13:29" x14ac:dyDescent="0.2">
      <c r="M554" s="45"/>
      <c r="N554" s="45"/>
      <c r="O554" s="45"/>
      <c r="P554" s="97"/>
      <c r="R554" s="114"/>
      <c r="S554" s="91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 spans="13:29" x14ac:dyDescent="0.2">
      <c r="M555" s="45"/>
      <c r="N555" s="45"/>
      <c r="O555" s="45"/>
      <c r="P555" s="97"/>
      <c r="R555" s="114"/>
      <c r="S555" s="91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 spans="13:29" x14ac:dyDescent="0.2">
      <c r="M556" s="45"/>
      <c r="N556" s="45"/>
      <c r="O556" s="45"/>
      <c r="P556" s="97"/>
      <c r="R556" s="114"/>
      <c r="S556" s="91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 spans="13:29" x14ac:dyDescent="0.2">
      <c r="M557" s="45"/>
      <c r="N557" s="45"/>
      <c r="O557" s="45"/>
      <c r="P557" s="97"/>
      <c r="R557" s="114"/>
      <c r="S557" s="91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 spans="13:29" x14ac:dyDescent="0.2">
      <c r="M558" s="45"/>
      <c r="N558" s="45"/>
      <c r="O558" s="45"/>
      <c r="P558" s="97"/>
      <c r="R558" s="114"/>
      <c r="S558" s="91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 spans="13:29" x14ac:dyDescent="0.2">
      <c r="M559" s="45"/>
      <c r="N559" s="45"/>
      <c r="O559" s="45"/>
      <c r="P559" s="97"/>
      <c r="R559" s="114"/>
      <c r="S559" s="91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 spans="13:29" x14ac:dyDescent="0.2">
      <c r="M560" s="45"/>
      <c r="N560" s="45"/>
      <c r="O560" s="45"/>
      <c r="P560" s="97"/>
      <c r="R560" s="114"/>
      <c r="S560" s="91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 spans="13:29" x14ac:dyDescent="0.2">
      <c r="M561" s="45"/>
      <c r="N561" s="45"/>
      <c r="O561" s="45"/>
      <c r="P561" s="97"/>
      <c r="R561" s="114"/>
      <c r="S561" s="91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 spans="13:29" x14ac:dyDescent="0.2">
      <c r="M562" s="45"/>
      <c r="N562" s="45"/>
      <c r="O562" s="45"/>
      <c r="P562" s="97"/>
      <c r="R562" s="114"/>
      <c r="S562" s="91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 spans="13:29" x14ac:dyDescent="0.2">
      <c r="M563" s="45"/>
      <c r="N563" s="45"/>
      <c r="O563" s="45"/>
      <c r="P563" s="97"/>
      <c r="R563" s="114"/>
      <c r="S563" s="91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 spans="13:29" x14ac:dyDescent="0.2">
      <c r="M564" s="45"/>
      <c r="N564" s="45"/>
      <c r="O564" s="45"/>
      <c r="P564" s="97"/>
      <c r="R564" s="114"/>
      <c r="S564" s="91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 spans="13:29" x14ac:dyDescent="0.2">
      <c r="M565" s="45"/>
      <c r="N565" s="45"/>
      <c r="O565" s="45"/>
      <c r="P565" s="97"/>
      <c r="R565" s="114"/>
      <c r="S565" s="91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 spans="13:29" x14ac:dyDescent="0.2">
      <c r="M566" s="45"/>
      <c r="N566" s="45"/>
      <c r="O566" s="45"/>
      <c r="P566" s="97"/>
      <c r="R566" s="114"/>
      <c r="S566" s="91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 spans="13:29" x14ac:dyDescent="0.2">
      <c r="M567" s="45"/>
      <c r="N567" s="45"/>
      <c r="O567" s="45"/>
      <c r="P567" s="97"/>
      <c r="R567" s="114"/>
      <c r="S567" s="91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 spans="13:29" x14ac:dyDescent="0.2">
      <c r="M568" s="45"/>
      <c r="N568" s="45"/>
      <c r="O568" s="45"/>
      <c r="P568" s="97"/>
      <c r="R568" s="114"/>
      <c r="S568" s="91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 spans="13:29" x14ac:dyDescent="0.2">
      <c r="M569" s="45"/>
      <c r="N569" s="45"/>
      <c r="O569" s="45"/>
      <c r="P569" s="97"/>
      <c r="R569" s="114"/>
      <c r="S569" s="91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 spans="13:29" x14ac:dyDescent="0.2">
      <c r="M570" s="45"/>
      <c r="N570" s="45"/>
      <c r="O570" s="45"/>
      <c r="P570" s="97"/>
      <c r="R570" s="114"/>
      <c r="S570" s="91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 spans="13:29" x14ac:dyDescent="0.2">
      <c r="M571" s="45"/>
      <c r="N571" s="45"/>
      <c r="O571" s="45"/>
      <c r="P571" s="97"/>
      <c r="R571" s="114"/>
      <c r="S571" s="91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 spans="13:29" x14ac:dyDescent="0.2">
      <c r="M572" s="45"/>
      <c r="N572" s="45"/>
      <c r="O572" s="45"/>
      <c r="P572" s="97"/>
      <c r="R572" s="114"/>
      <c r="S572" s="91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 spans="13:29" x14ac:dyDescent="0.2">
      <c r="M573" s="45"/>
      <c r="N573" s="45"/>
      <c r="O573" s="45"/>
      <c r="P573" s="97"/>
      <c r="R573" s="114"/>
      <c r="S573" s="91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 spans="13:29" x14ac:dyDescent="0.2">
      <c r="M574" s="45"/>
      <c r="N574" s="45"/>
      <c r="O574" s="45"/>
      <c r="P574" s="97"/>
      <c r="R574" s="114"/>
      <c r="S574" s="91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 spans="13:29" x14ac:dyDescent="0.2">
      <c r="M575" s="45"/>
      <c r="N575" s="45"/>
      <c r="O575" s="45"/>
      <c r="P575" s="97"/>
      <c r="R575" s="114"/>
      <c r="S575" s="91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 spans="13:29" x14ac:dyDescent="0.2">
      <c r="M576" s="45"/>
      <c r="N576" s="45"/>
      <c r="O576" s="45"/>
      <c r="P576" s="97"/>
      <c r="R576" s="114"/>
      <c r="S576" s="91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 spans="13:29" x14ac:dyDescent="0.2">
      <c r="M577" s="45"/>
      <c r="N577" s="45"/>
      <c r="O577" s="45"/>
      <c r="P577" s="97"/>
      <c r="R577" s="114"/>
      <c r="S577" s="91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 spans="13:29" x14ac:dyDescent="0.2">
      <c r="M578" s="45"/>
      <c r="N578" s="45"/>
      <c r="O578" s="45"/>
      <c r="P578" s="97"/>
      <c r="R578" s="114"/>
      <c r="S578" s="91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 spans="13:29" x14ac:dyDescent="0.2">
      <c r="M579" s="45"/>
      <c r="N579" s="45"/>
      <c r="O579" s="45"/>
      <c r="P579" s="97"/>
      <c r="R579" s="114"/>
      <c r="S579" s="91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 spans="13:29" x14ac:dyDescent="0.2">
      <c r="M580" s="45"/>
      <c r="N580" s="45"/>
      <c r="O580" s="45"/>
      <c r="P580" s="97"/>
      <c r="R580" s="114"/>
      <c r="S580" s="91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 spans="13:29" x14ac:dyDescent="0.2">
      <c r="M581" s="45"/>
      <c r="N581" s="45"/>
      <c r="O581" s="45"/>
      <c r="P581" s="97"/>
      <c r="R581" s="114"/>
      <c r="S581" s="91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 spans="13:29" x14ac:dyDescent="0.2">
      <c r="M582" s="45"/>
      <c r="N582" s="45"/>
      <c r="O582" s="45"/>
      <c r="P582" s="97"/>
      <c r="R582" s="114"/>
      <c r="S582" s="91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 spans="13:29" x14ac:dyDescent="0.2">
      <c r="M583" s="45"/>
      <c r="N583" s="45"/>
      <c r="O583" s="45"/>
      <c r="P583" s="97"/>
      <c r="R583" s="114"/>
      <c r="S583" s="91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 spans="13:29" x14ac:dyDescent="0.2">
      <c r="M584" s="45"/>
      <c r="N584" s="45"/>
      <c r="O584" s="45"/>
      <c r="P584" s="97"/>
      <c r="R584" s="114"/>
      <c r="S584" s="91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 spans="13:29" x14ac:dyDescent="0.2">
      <c r="M585" s="45"/>
      <c r="N585" s="45"/>
      <c r="O585" s="45"/>
      <c r="P585" s="97"/>
      <c r="R585" s="114"/>
      <c r="S585" s="91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 spans="13:29" x14ac:dyDescent="0.2">
      <c r="M586" s="45"/>
      <c r="N586" s="45"/>
      <c r="O586" s="45"/>
      <c r="P586" s="97"/>
      <c r="R586" s="114"/>
      <c r="S586" s="91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 spans="13:29" x14ac:dyDescent="0.2">
      <c r="M587" s="45"/>
      <c r="N587" s="45"/>
      <c r="O587" s="45"/>
      <c r="P587" s="97"/>
      <c r="R587" s="114"/>
      <c r="S587" s="91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 spans="13:29" x14ac:dyDescent="0.2">
      <c r="M588" s="45"/>
      <c r="N588" s="45"/>
      <c r="O588" s="45"/>
      <c r="P588" s="97"/>
      <c r="R588" s="114"/>
      <c r="S588" s="91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 spans="13:29" x14ac:dyDescent="0.2">
      <c r="M589" s="45"/>
      <c r="N589" s="45"/>
      <c r="O589" s="45"/>
      <c r="P589" s="97"/>
      <c r="R589" s="114"/>
      <c r="S589" s="91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 spans="13:29" x14ac:dyDescent="0.2">
      <c r="M590" s="45"/>
      <c r="N590" s="45"/>
      <c r="O590" s="45"/>
      <c r="P590" s="97"/>
      <c r="R590" s="114"/>
      <c r="S590" s="91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 spans="13:29" x14ac:dyDescent="0.2">
      <c r="M591" s="45"/>
      <c r="N591" s="45"/>
      <c r="O591" s="45"/>
      <c r="P591" s="97"/>
      <c r="R591" s="114"/>
      <c r="S591" s="91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 spans="13:29" x14ac:dyDescent="0.2">
      <c r="M592" s="45"/>
      <c r="N592" s="45"/>
      <c r="O592" s="45"/>
      <c r="P592" s="97"/>
      <c r="R592" s="114"/>
      <c r="S592" s="91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 spans="13:29" x14ac:dyDescent="0.2">
      <c r="M593" s="45"/>
      <c r="N593" s="45"/>
      <c r="O593" s="45"/>
      <c r="P593" s="97"/>
      <c r="R593" s="114"/>
      <c r="S593" s="91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 spans="13:29" x14ac:dyDescent="0.2">
      <c r="M594" s="45"/>
      <c r="N594" s="45"/>
      <c r="O594" s="45"/>
      <c r="P594" s="97"/>
      <c r="R594" s="114"/>
      <c r="S594" s="91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 spans="13:29" x14ac:dyDescent="0.2">
      <c r="M595" s="45"/>
      <c r="N595" s="45"/>
      <c r="O595" s="45"/>
      <c r="P595" s="97"/>
      <c r="R595" s="114"/>
      <c r="S595" s="91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 spans="13:29" x14ac:dyDescent="0.2">
      <c r="M596" s="45"/>
      <c r="N596" s="45"/>
      <c r="O596" s="45"/>
      <c r="P596" s="97"/>
      <c r="R596" s="114"/>
      <c r="S596" s="91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 spans="13:29" x14ac:dyDescent="0.2">
      <c r="M597" s="45"/>
      <c r="N597" s="45"/>
      <c r="O597" s="45"/>
      <c r="P597" s="97"/>
      <c r="R597" s="114"/>
      <c r="S597" s="91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 spans="13:29" x14ac:dyDescent="0.2">
      <c r="M598" s="45"/>
      <c r="N598" s="45"/>
      <c r="O598" s="45"/>
      <c r="P598" s="97"/>
      <c r="R598" s="114"/>
      <c r="S598" s="91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 spans="13:29" x14ac:dyDescent="0.2">
      <c r="M599" s="45"/>
      <c r="N599" s="45"/>
      <c r="O599" s="45"/>
      <c r="P599" s="97"/>
      <c r="R599" s="114"/>
      <c r="S599" s="91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 spans="13:29" x14ac:dyDescent="0.2">
      <c r="M600" s="45"/>
      <c r="N600" s="45"/>
      <c r="O600" s="45"/>
      <c r="P600" s="97"/>
      <c r="R600" s="114"/>
      <c r="S600" s="91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 spans="13:29" x14ac:dyDescent="0.2">
      <c r="M601" s="45"/>
      <c r="N601" s="45"/>
      <c r="O601" s="45"/>
      <c r="P601" s="97"/>
      <c r="R601" s="114"/>
      <c r="S601" s="91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 spans="13:29" x14ac:dyDescent="0.2">
      <c r="M602" s="45"/>
      <c r="N602" s="45"/>
      <c r="O602" s="45"/>
      <c r="P602" s="97"/>
      <c r="R602" s="114"/>
      <c r="S602" s="91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 spans="13:29" x14ac:dyDescent="0.2">
      <c r="M603" s="45"/>
      <c r="N603" s="45"/>
      <c r="O603" s="45"/>
      <c r="P603" s="97"/>
      <c r="R603" s="114"/>
      <c r="S603" s="91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 spans="13:29" x14ac:dyDescent="0.2">
      <c r="M604" s="45"/>
      <c r="N604" s="45"/>
      <c r="O604" s="45"/>
      <c r="P604" s="97"/>
      <c r="R604" s="114"/>
      <c r="S604" s="91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 spans="13:29" x14ac:dyDescent="0.2">
      <c r="M605" s="45"/>
      <c r="N605" s="45"/>
      <c r="O605" s="45"/>
      <c r="P605" s="97"/>
      <c r="R605" s="114"/>
      <c r="S605" s="91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 spans="13:29" x14ac:dyDescent="0.2">
      <c r="M606" s="45"/>
      <c r="N606" s="45"/>
      <c r="O606" s="45"/>
      <c r="P606" s="97"/>
      <c r="R606" s="114"/>
      <c r="S606" s="91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 spans="13:29" x14ac:dyDescent="0.2">
      <c r="M607" s="45"/>
      <c r="N607" s="45"/>
      <c r="O607" s="45"/>
      <c r="P607" s="97"/>
      <c r="R607" s="114"/>
      <c r="S607" s="91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 spans="13:29" x14ac:dyDescent="0.2">
      <c r="M608" s="45"/>
      <c r="N608" s="45"/>
      <c r="O608" s="45"/>
      <c r="P608" s="97"/>
      <c r="R608" s="114"/>
      <c r="S608" s="91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 spans="13:29" x14ac:dyDescent="0.2">
      <c r="M609" s="45"/>
      <c r="N609" s="45"/>
      <c r="O609" s="45"/>
      <c r="P609" s="97"/>
      <c r="R609" s="114"/>
      <c r="S609" s="91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 spans="13:29" x14ac:dyDescent="0.2">
      <c r="M610" s="45"/>
      <c r="N610" s="45"/>
      <c r="O610" s="45"/>
      <c r="P610" s="97"/>
      <c r="R610" s="114"/>
      <c r="S610" s="91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 spans="13:29" x14ac:dyDescent="0.2">
      <c r="M611" s="45"/>
      <c r="N611" s="45"/>
      <c r="O611" s="45"/>
      <c r="P611" s="97"/>
      <c r="R611" s="114"/>
      <c r="S611" s="91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 spans="13:29" x14ac:dyDescent="0.2">
      <c r="M612" s="45"/>
      <c r="N612" s="45"/>
      <c r="O612" s="45"/>
      <c r="P612" s="97"/>
      <c r="R612" s="114"/>
      <c r="S612" s="91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 spans="13:29" x14ac:dyDescent="0.2">
      <c r="M613" s="45"/>
      <c r="N613" s="45"/>
      <c r="O613" s="45"/>
      <c r="P613" s="97"/>
      <c r="R613" s="114"/>
      <c r="S613" s="91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 spans="13:29" x14ac:dyDescent="0.2">
      <c r="M614" s="45"/>
      <c r="N614" s="45"/>
      <c r="O614" s="45"/>
      <c r="P614" s="97"/>
      <c r="R614" s="114"/>
      <c r="S614" s="91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 spans="13:29" x14ac:dyDescent="0.2">
      <c r="M615" s="45"/>
      <c r="N615" s="45"/>
      <c r="O615" s="45"/>
      <c r="P615" s="97"/>
      <c r="R615" s="114"/>
      <c r="S615" s="91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 spans="13:29" x14ac:dyDescent="0.2">
      <c r="M616" s="45"/>
      <c r="N616" s="45"/>
      <c r="O616" s="45"/>
      <c r="P616" s="97"/>
      <c r="R616" s="114"/>
      <c r="S616" s="91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 spans="13:29" x14ac:dyDescent="0.2">
      <c r="M617" s="45"/>
      <c r="N617" s="45"/>
      <c r="O617" s="45"/>
      <c r="P617" s="97"/>
      <c r="R617" s="114"/>
      <c r="S617" s="91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 spans="13:29" x14ac:dyDescent="0.2">
      <c r="M618" s="45"/>
      <c r="N618" s="45"/>
      <c r="O618" s="45"/>
      <c r="P618" s="97"/>
      <c r="R618" s="114"/>
      <c r="S618" s="91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 spans="13:29" x14ac:dyDescent="0.2">
      <c r="M619" s="45"/>
      <c r="N619" s="45"/>
      <c r="O619" s="45"/>
      <c r="P619" s="97"/>
      <c r="R619" s="114"/>
      <c r="S619" s="91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 spans="13:29" x14ac:dyDescent="0.2">
      <c r="M620" s="45"/>
      <c r="N620" s="45"/>
      <c r="O620" s="45"/>
      <c r="P620" s="97"/>
      <c r="R620" s="114"/>
      <c r="S620" s="91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 spans="13:29" x14ac:dyDescent="0.2">
      <c r="M621" s="45"/>
      <c r="N621" s="45"/>
      <c r="O621" s="45"/>
      <c r="P621" s="97"/>
      <c r="R621" s="114"/>
      <c r="S621" s="91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 spans="13:29" x14ac:dyDescent="0.2">
      <c r="M622" s="45"/>
      <c r="N622" s="45"/>
      <c r="O622" s="45"/>
      <c r="P622" s="97"/>
      <c r="R622" s="114"/>
      <c r="S622" s="91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 spans="13:29" x14ac:dyDescent="0.2">
      <c r="M623" s="45"/>
      <c r="N623" s="45"/>
      <c r="O623" s="45"/>
      <c r="P623" s="97"/>
      <c r="R623" s="114"/>
      <c r="S623" s="91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 spans="13:29" x14ac:dyDescent="0.2">
      <c r="M624" s="45"/>
      <c r="N624" s="45"/>
      <c r="O624" s="45"/>
      <c r="P624" s="97"/>
      <c r="R624" s="114"/>
      <c r="S624" s="91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 spans="13:29" x14ac:dyDescent="0.2">
      <c r="M625" s="45"/>
      <c r="N625" s="45"/>
      <c r="O625" s="45"/>
      <c r="P625" s="97"/>
      <c r="R625" s="114"/>
      <c r="S625" s="91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 spans="13:29" x14ac:dyDescent="0.2">
      <c r="M626" s="45"/>
      <c r="N626" s="45"/>
      <c r="O626" s="45"/>
      <c r="P626" s="97"/>
      <c r="R626" s="114"/>
      <c r="S626" s="91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 spans="13:29" x14ac:dyDescent="0.2">
      <c r="M627" s="45"/>
      <c r="N627" s="45"/>
      <c r="O627" s="45"/>
      <c r="P627" s="97"/>
      <c r="R627" s="114"/>
      <c r="S627" s="91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 spans="13:29" x14ac:dyDescent="0.2">
      <c r="M628" s="45"/>
      <c r="N628" s="45"/>
      <c r="O628" s="45"/>
      <c r="P628" s="97"/>
      <c r="R628" s="114"/>
      <c r="S628" s="91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 spans="13:29" x14ac:dyDescent="0.2">
      <c r="M629" s="45"/>
      <c r="N629" s="45"/>
      <c r="O629" s="45"/>
      <c r="P629" s="97"/>
      <c r="R629" s="114"/>
      <c r="S629" s="91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 spans="13:29" x14ac:dyDescent="0.2">
      <c r="M630" s="45"/>
      <c r="N630" s="45"/>
      <c r="O630" s="45"/>
      <c r="P630" s="97"/>
      <c r="R630" s="114"/>
      <c r="S630" s="91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 spans="13:29" x14ac:dyDescent="0.2">
      <c r="M631" s="45"/>
      <c r="N631" s="45"/>
      <c r="O631" s="45"/>
      <c r="P631" s="97"/>
      <c r="R631" s="114"/>
      <c r="S631" s="91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 spans="13:29" x14ac:dyDescent="0.2">
      <c r="M632" s="45"/>
      <c r="N632" s="45"/>
      <c r="O632" s="45"/>
      <c r="P632" s="97"/>
      <c r="R632" s="114"/>
      <c r="S632" s="91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 spans="13:29" x14ac:dyDescent="0.2">
      <c r="M633" s="45"/>
      <c r="N633" s="45"/>
      <c r="O633" s="45"/>
      <c r="P633" s="97"/>
      <c r="R633" s="114"/>
      <c r="S633" s="91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 spans="13:29" x14ac:dyDescent="0.2">
      <c r="M634" s="45"/>
      <c r="N634" s="45"/>
      <c r="O634" s="45"/>
      <c r="P634" s="97"/>
      <c r="R634" s="114"/>
      <c r="S634" s="91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 spans="13:29" x14ac:dyDescent="0.2">
      <c r="M635" s="45"/>
      <c r="N635" s="45"/>
      <c r="O635" s="45"/>
      <c r="P635" s="97"/>
      <c r="R635" s="114"/>
      <c r="S635" s="91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 spans="13:29" x14ac:dyDescent="0.2">
      <c r="M636" s="45"/>
      <c r="N636" s="45"/>
      <c r="O636" s="45"/>
      <c r="P636" s="97"/>
      <c r="R636" s="114"/>
      <c r="S636" s="91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 spans="13:29" x14ac:dyDescent="0.2">
      <c r="M637" s="45"/>
      <c r="N637" s="45"/>
      <c r="O637" s="45"/>
      <c r="P637" s="97"/>
      <c r="R637" s="114"/>
      <c r="S637" s="91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 spans="13:29" x14ac:dyDescent="0.2">
      <c r="M638" s="45"/>
      <c r="N638" s="45"/>
      <c r="O638" s="45"/>
      <c r="P638" s="97"/>
      <c r="R638" s="114"/>
      <c r="S638" s="91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 spans="13:29" x14ac:dyDescent="0.2">
      <c r="M639" s="45"/>
      <c r="N639" s="45"/>
      <c r="O639" s="45"/>
      <c r="P639" s="97"/>
      <c r="R639" s="114"/>
      <c r="S639" s="91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 spans="13:29" x14ac:dyDescent="0.2">
      <c r="M640" s="45"/>
      <c r="N640" s="45"/>
      <c r="O640" s="45"/>
      <c r="P640" s="97"/>
      <c r="R640" s="114"/>
      <c r="S640" s="91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 spans="13:29" x14ac:dyDescent="0.2">
      <c r="M641" s="45"/>
      <c r="N641" s="45"/>
      <c r="O641" s="45"/>
      <c r="P641" s="97"/>
      <c r="R641" s="114"/>
      <c r="S641" s="91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 spans="13:29" x14ac:dyDescent="0.2">
      <c r="M642" s="45"/>
      <c r="N642" s="45"/>
      <c r="O642" s="45"/>
      <c r="P642" s="97"/>
      <c r="R642" s="114"/>
      <c r="S642" s="91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 spans="13:29" x14ac:dyDescent="0.2">
      <c r="M643" s="45"/>
      <c r="N643" s="45"/>
      <c r="O643" s="45"/>
      <c r="P643" s="97"/>
      <c r="R643" s="114"/>
      <c r="S643" s="91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 spans="13:29" x14ac:dyDescent="0.2">
      <c r="M644" s="45"/>
      <c r="N644" s="45"/>
      <c r="O644" s="45"/>
      <c r="P644" s="97"/>
      <c r="R644" s="114"/>
      <c r="S644" s="91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 spans="13:29" x14ac:dyDescent="0.2">
      <c r="M645" s="45"/>
      <c r="N645" s="45"/>
      <c r="O645" s="45"/>
      <c r="P645" s="97"/>
      <c r="R645" s="114"/>
      <c r="S645" s="91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 spans="13:29" x14ac:dyDescent="0.2">
      <c r="M646" s="45"/>
      <c r="N646" s="45"/>
      <c r="O646" s="45"/>
      <c r="P646" s="97"/>
      <c r="R646" s="114"/>
      <c r="S646" s="91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 spans="13:29" x14ac:dyDescent="0.2">
      <c r="M647" s="45"/>
      <c r="N647" s="45"/>
      <c r="O647" s="45"/>
      <c r="P647" s="97"/>
      <c r="R647" s="114"/>
      <c r="S647" s="91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 spans="13:29" x14ac:dyDescent="0.2">
      <c r="M648" s="45"/>
      <c r="N648" s="45"/>
      <c r="O648" s="45"/>
      <c r="P648" s="97"/>
      <c r="R648" s="114"/>
      <c r="S648" s="91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 spans="13:29" x14ac:dyDescent="0.2">
      <c r="M649" s="45"/>
      <c r="N649" s="45"/>
      <c r="O649" s="45"/>
      <c r="P649" s="97"/>
      <c r="R649" s="114"/>
      <c r="S649" s="91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 spans="13:29" x14ac:dyDescent="0.2">
      <c r="M650" s="45"/>
      <c r="N650" s="45"/>
      <c r="O650" s="45"/>
      <c r="P650" s="97"/>
      <c r="R650" s="114"/>
      <c r="S650" s="91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 spans="13:29" x14ac:dyDescent="0.2">
      <c r="M651" s="45"/>
      <c r="N651" s="45"/>
      <c r="O651" s="45"/>
      <c r="P651" s="97"/>
      <c r="R651" s="114"/>
      <c r="S651" s="91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 spans="13:29" x14ac:dyDescent="0.2">
      <c r="M652" s="45"/>
      <c r="N652" s="45"/>
      <c r="O652" s="45"/>
      <c r="P652" s="97"/>
      <c r="R652" s="114"/>
      <c r="S652" s="91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 spans="13:29" x14ac:dyDescent="0.2">
      <c r="M653" s="45"/>
      <c r="N653" s="45"/>
      <c r="O653" s="45"/>
      <c r="P653" s="97"/>
      <c r="R653" s="114"/>
      <c r="S653" s="91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 spans="13:29" x14ac:dyDescent="0.2">
      <c r="M654" s="45"/>
      <c r="N654" s="45"/>
      <c r="O654" s="45"/>
      <c r="P654" s="97"/>
      <c r="R654" s="114"/>
      <c r="S654" s="91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 spans="13:29" x14ac:dyDescent="0.2">
      <c r="M655" s="45"/>
      <c r="N655" s="45"/>
      <c r="O655" s="45"/>
      <c r="P655" s="97"/>
      <c r="R655" s="114"/>
      <c r="S655" s="91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 spans="13:29" x14ac:dyDescent="0.2">
      <c r="M656" s="45"/>
      <c r="N656" s="45"/>
      <c r="O656" s="45"/>
      <c r="P656" s="97"/>
      <c r="R656" s="114"/>
      <c r="S656" s="91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 spans="13:29" x14ac:dyDescent="0.2">
      <c r="M657" s="45"/>
      <c r="N657" s="45"/>
      <c r="O657" s="45"/>
      <c r="P657" s="97"/>
      <c r="R657" s="114"/>
      <c r="S657" s="91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 spans="13:29" x14ac:dyDescent="0.2">
      <c r="M658" s="45"/>
      <c r="N658" s="45"/>
      <c r="O658" s="45"/>
      <c r="P658" s="97"/>
      <c r="R658" s="114"/>
      <c r="S658" s="91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 spans="13:29" x14ac:dyDescent="0.2">
      <c r="M659" s="45"/>
      <c r="N659" s="45"/>
      <c r="O659" s="45"/>
      <c r="P659" s="97"/>
      <c r="R659" s="114"/>
      <c r="S659" s="91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 spans="13:29" x14ac:dyDescent="0.2">
      <c r="M660" s="45"/>
      <c r="N660" s="45"/>
      <c r="O660" s="45"/>
      <c r="P660" s="97"/>
      <c r="R660" s="114"/>
      <c r="S660" s="91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 spans="13:29" x14ac:dyDescent="0.2">
      <c r="M661" s="45"/>
      <c r="N661" s="45"/>
      <c r="O661" s="45"/>
      <c r="P661" s="97"/>
      <c r="R661" s="114"/>
      <c r="S661" s="91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 spans="13:29" x14ac:dyDescent="0.2">
      <c r="M662" s="45"/>
      <c r="N662" s="45"/>
      <c r="O662" s="45"/>
      <c r="P662" s="97"/>
      <c r="R662" s="114"/>
      <c r="S662" s="91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 spans="13:29" x14ac:dyDescent="0.2">
      <c r="M663" s="45"/>
      <c r="N663" s="45"/>
      <c r="O663" s="45"/>
      <c r="P663" s="97"/>
      <c r="R663" s="114"/>
      <c r="S663" s="91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 spans="13:29" x14ac:dyDescent="0.2">
      <c r="M664" s="45"/>
      <c r="N664" s="45"/>
      <c r="O664" s="45"/>
      <c r="P664" s="97"/>
      <c r="R664" s="114"/>
      <c r="S664" s="91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 spans="13:29" x14ac:dyDescent="0.2">
      <c r="M665" s="45"/>
      <c r="N665" s="45"/>
      <c r="O665" s="45"/>
      <c r="P665" s="97"/>
      <c r="R665" s="114"/>
      <c r="S665" s="91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 spans="13:29" x14ac:dyDescent="0.2">
      <c r="M666" s="45"/>
      <c r="N666" s="45"/>
      <c r="O666" s="45"/>
      <c r="P666" s="97"/>
      <c r="R666" s="114"/>
      <c r="S666" s="91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 spans="13:29" x14ac:dyDescent="0.2">
      <c r="M667" s="45"/>
      <c r="N667" s="45"/>
      <c r="O667" s="45"/>
      <c r="P667" s="97"/>
      <c r="R667" s="114"/>
      <c r="S667" s="91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 spans="13:29" x14ac:dyDescent="0.2">
      <c r="M668" s="45"/>
      <c r="N668" s="45"/>
      <c r="O668" s="45"/>
      <c r="P668" s="97"/>
      <c r="R668" s="114"/>
      <c r="S668" s="91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 spans="13:29" x14ac:dyDescent="0.2">
      <c r="M669" s="45"/>
      <c r="N669" s="45"/>
      <c r="O669" s="45"/>
      <c r="P669" s="97"/>
      <c r="R669" s="114"/>
      <c r="S669" s="91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 spans="13:29" x14ac:dyDescent="0.2">
      <c r="M670" s="45"/>
      <c r="N670" s="45"/>
      <c r="O670" s="45"/>
      <c r="P670" s="97"/>
      <c r="R670" s="114"/>
      <c r="S670" s="91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 spans="13:29" x14ac:dyDescent="0.2">
      <c r="M671" s="45"/>
      <c r="N671" s="45"/>
      <c r="O671" s="45"/>
      <c r="P671" s="97"/>
      <c r="R671" s="114"/>
      <c r="S671" s="91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 spans="13:29" x14ac:dyDescent="0.2">
      <c r="M672" s="45"/>
      <c r="N672" s="45"/>
      <c r="O672" s="45"/>
      <c r="P672" s="97"/>
      <c r="R672" s="114"/>
      <c r="S672" s="91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 spans="13:29" x14ac:dyDescent="0.2">
      <c r="M673" s="45"/>
      <c r="N673" s="45"/>
      <c r="O673" s="45"/>
      <c r="P673" s="97"/>
      <c r="R673" s="114"/>
      <c r="S673" s="91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 spans="13:29" x14ac:dyDescent="0.2">
      <c r="M674" s="45"/>
      <c r="N674" s="45"/>
      <c r="O674" s="45"/>
      <c r="P674" s="97"/>
      <c r="R674" s="114"/>
      <c r="S674" s="91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 spans="13:29" x14ac:dyDescent="0.2">
      <c r="M675" s="45"/>
      <c r="N675" s="45"/>
      <c r="O675" s="45"/>
      <c r="P675" s="97"/>
      <c r="R675" s="114"/>
      <c r="S675" s="91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 spans="13:29" x14ac:dyDescent="0.2">
      <c r="M676" s="45"/>
      <c r="N676" s="45"/>
      <c r="O676" s="45"/>
      <c r="P676" s="97"/>
      <c r="R676" s="114"/>
      <c r="S676" s="91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 spans="13:29" x14ac:dyDescent="0.2">
      <c r="M677" s="45"/>
      <c r="N677" s="45"/>
      <c r="O677" s="45"/>
      <c r="P677" s="97"/>
      <c r="R677" s="114"/>
      <c r="S677" s="91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 spans="13:29" x14ac:dyDescent="0.2">
      <c r="M678" s="45"/>
      <c r="N678" s="45"/>
      <c r="O678" s="45"/>
      <c r="P678" s="97"/>
      <c r="R678" s="114"/>
      <c r="S678" s="91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 spans="13:29" x14ac:dyDescent="0.2">
      <c r="M679" s="45"/>
      <c r="N679" s="45"/>
      <c r="O679" s="45"/>
      <c r="P679" s="97"/>
      <c r="R679" s="114"/>
      <c r="S679" s="91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 spans="13:29" x14ac:dyDescent="0.2">
      <c r="M680" s="45"/>
      <c r="N680" s="45"/>
      <c r="O680" s="45"/>
      <c r="P680" s="97"/>
      <c r="R680" s="114"/>
      <c r="S680" s="91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 spans="13:29" x14ac:dyDescent="0.2">
      <c r="M681" s="45"/>
      <c r="N681" s="45"/>
      <c r="O681" s="45"/>
      <c r="P681" s="97"/>
      <c r="R681" s="114"/>
      <c r="S681" s="91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 spans="13:29" x14ac:dyDescent="0.2">
      <c r="M682" s="45"/>
      <c r="N682" s="45"/>
      <c r="O682" s="45"/>
      <c r="P682" s="97"/>
      <c r="R682" s="114"/>
      <c r="S682" s="91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 spans="13:29" x14ac:dyDescent="0.2">
      <c r="M683" s="45"/>
      <c r="N683" s="45"/>
      <c r="O683" s="45"/>
      <c r="P683" s="97"/>
      <c r="R683" s="114"/>
      <c r="S683" s="91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 spans="13:29" x14ac:dyDescent="0.2">
      <c r="M684" s="45"/>
      <c r="N684" s="45"/>
      <c r="O684" s="45"/>
      <c r="P684" s="97"/>
      <c r="R684" s="114"/>
      <c r="S684" s="91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spans="13:29" x14ac:dyDescent="0.2">
      <c r="M685" s="45"/>
      <c r="N685" s="45"/>
      <c r="O685" s="45"/>
      <c r="P685" s="97"/>
      <c r="R685" s="114"/>
      <c r="S685" s="91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 spans="13:29" x14ac:dyDescent="0.2">
      <c r="M686" s="45"/>
      <c r="N686" s="45"/>
      <c r="O686" s="45"/>
      <c r="P686" s="97"/>
      <c r="R686" s="114"/>
      <c r="S686" s="91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 spans="13:29" x14ac:dyDescent="0.2">
      <c r="M687" s="45"/>
      <c r="N687" s="45"/>
      <c r="O687" s="45"/>
      <c r="P687" s="97"/>
      <c r="R687" s="114"/>
      <c r="S687" s="91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 spans="13:29" x14ac:dyDescent="0.2">
      <c r="M688" s="45"/>
      <c r="N688" s="45"/>
      <c r="O688" s="45"/>
      <c r="P688" s="97"/>
      <c r="R688" s="114"/>
      <c r="S688" s="91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 spans="13:29" x14ac:dyDescent="0.2">
      <c r="M689" s="45"/>
      <c r="N689" s="45"/>
      <c r="O689" s="45"/>
      <c r="P689" s="97"/>
      <c r="R689" s="114"/>
      <c r="S689" s="91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 spans="13:29" x14ac:dyDescent="0.2">
      <c r="M690" s="45"/>
      <c r="N690" s="45"/>
      <c r="O690" s="45"/>
      <c r="P690" s="97"/>
      <c r="R690" s="114"/>
      <c r="S690" s="91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 spans="13:29" x14ac:dyDescent="0.2">
      <c r="M691" s="45"/>
      <c r="N691" s="45"/>
      <c r="O691" s="45"/>
      <c r="P691" s="97"/>
      <c r="R691" s="114"/>
      <c r="S691" s="91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 spans="13:29" x14ac:dyDescent="0.2">
      <c r="M692" s="45"/>
      <c r="N692" s="45"/>
      <c r="O692" s="45"/>
      <c r="P692" s="97"/>
      <c r="R692" s="114"/>
      <c r="S692" s="91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 spans="13:29" x14ac:dyDescent="0.2">
      <c r="M693" s="45"/>
      <c r="N693" s="45"/>
      <c r="O693" s="45"/>
      <c r="P693" s="97"/>
      <c r="R693" s="114"/>
      <c r="S693" s="91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 spans="13:29" x14ac:dyDescent="0.2">
      <c r="M694" s="45"/>
      <c r="N694" s="45"/>
      <c r="O694" s="45"/>
      <c r="P694" s="97"/>
      <c r="R694" s="114"/>
      <c r="S694" s="91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 spans="13:29" x14ac:dyDescent="0.2">
      <c r="M695" s="45"/>
      <c r="N695" s="45"/>
      <c r="O695" s="45"/>
      <c r="P695" s="97"/>
      <c r="R695" s="114"/>
      <c r="S695" s="91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 spans="13:29" x14ac:dyDescent="0.2">
      <c r="M696" s="45"/>
      <c r="N696" s="45"/>
      <c r="O696" s="45"/>
      <c r="P696" s="97"/>
      <c r="R696" s="114"/>
      <c r="S696" s="91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 spans="13:29" x14ac:dyDescent="0.2">
      <c r="M697" s="45"/>
      <c r="N697" s="45"/>
      <c r="O697" s="45"/>
      <c r="P697" s="97"/>
      <c r="R697" s="114"/>
      <c r="S697" s="91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 spans="13:29" x14ac:dyDescent="0.2">
      <c r="M698" s="45"/>
      <c r="N698" s="45"/>
      <c r="O698" s="45"/>
      <c r="P698" s="97"/>
      <c r="R698" s="114"/>
      <c r="S698" s="91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 spans="13:29" x14ac:dyDescent="0.2">
      <c r="M699" s="45"/>
      <c r="N699" s="45"/>
      <c r="O699" s="45"/>
      <c r="P699" s="97"/>
      <c r="R699" s="114"/>
      <c r="S699" s="91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 spans="13:29" x14ac:dyDescent="0.2">
      <c r="M700" s="45"/>
      <c r="N700" s="45"/>
      <c r="O700" s="45"/>
      <c r="P700" s="97"/>
      <c r="R700" s="114"/>
      <c r="S700" s="91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 spans="13:29" x14ac:dyDescent="0.2">
      <c r="M701" s="45"/>
      <c r="N701" s="45"/>
      <c r="O701" s="45"/>
      <c r="P701" s="97"/>
      <c r="R701" s="114"/>
      <c r="S701" s="91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 spans="13:29" x14ac:dyDescent="0.2">
      <c r="M702" s="45"/>
      <c r="N702" s="45"/>
      <c r="O702" s="45"/>
      <c r="P702" s="97"/>
      <c r="R702" s="114"/>
      <c r="S702" s="91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 spans="13:29" x14ac:dyDescent="0.2">
      <c r="M703" s="45"/>
      <c r="N703" s="45"/>
      <c r="O703" s="45"/>
      <c r="P703" s="97"/>
      <c r="R703" s="114"/>
      <c r="S703" s="91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 spans="13:29" x14ac:dyDescent="0.2">
      <c r="M704" s="45"/>
      <c r="N704" s="45"/>
      <c r="O704" s="45"/>
      <c r="P704" s="97"/>
      <c r="R704" s="114"/>
      <c r="S704" s="91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 spans="13:29" x14ac:dyDescent="0.2">
      <c r="M705" s="45"/>
      <c r="N705" s="45"/>
      <c r="O705" s="45"/>
      <c r="P705" s="97"/>
      <c r="R705" s="114"/>
      <c r="S705" s="91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 spans="13:29" x14ac:dyDescent="0.2">
      <c r="M706" s="45"/>
      <c r="N706" s="45"/>
      <c r="O706" s="45"/>
      <c r="P706" s="97"/>
      <c r="R706" s="114"/>
      <c r="S706" s="91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 spans="13:29" x14ac:dyDescent="0.2">
      <c r="M707" s="45"/>
      <c r="N707" s="45"/>
      <c r="O707" s="45"/>
      <c r="P707" s="97"/>
      <c r="R707" s="114"/>
      <c r="S707" s="91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  <row r="708" spans="13:29" x14ac:dyDescent="0.2">
      <c r="M708" s="45"/>
      <c r="N708" s="45"/>
      <c r="O708" s="45"/>
      <c r="P708" s="97"/>
      <c r="R708" s="114"/>
      <c r="S708" s="91"/>
      <c r="T708" s="7"/>
      <c r="U708" s="7"/>
      <c r="V708" s="7"/>
      <c r="W708" s="7"/>
      <c r="X708" s="7"/>
      <c r="Y708" s="7"/>
      <c r="Z708" s="7"/>
      <c r="AA708" s="7"/>
      <c r="AB708" s="7"/>
      <c r="AC708" s="7"/>
    </row>
    <row r="709" spans="13:29" x14ac:dyDescent="0.2">
      <c r="M709" s="45"/>
      <c r="N709" s="45"/>
      <c r="O709" s="45"/>
      <c r="P709" s="97"/>
      <c r="R709" s="114"/>
      <c r="S709" s="91"/>
      <c r="T709" s="7"/>
      <c r="U709" s="7"/>
      <c r="V709" s="7"/>
      <c r="W709" s="7"/>
      <c r="X709" s="7"/>
      <c r="Y709" s="7"/>
      <c r="Z709" s="7"/>
      <c r="AA709" s="7"/>
      <c r="AB709" s="7"/>
      <c r="AC709" s="7"/>
    </row>
    <row r="710" spans="13:29" x14ac:dyDescent="0.2">
      <c r="M710" s="45"/>
      <c r="N710" s="45"/>
      <c r="O710" s="45"/>
      <c r="P710" s="97"/>
      <c r="R710" s="114"/>
      <c r="S710" s="91"/>
      <c r="T710" s="7"/>
      <c r="U710" s="7"/>
      <c r="V710" s="7"/>
      <c r="W710" s="7"/>
      <c r="X710" s="7"/>
      <c r="Y710" s="7"/>
      <c r="Z710" s="7"/>
      <c r="AA710" s="7"/>
      <c r="AB710" s="7"/>
      <c r="AC710" s="7"/>
    </row>
    <row r="711" spans="13:29" x14ac:dyDescent="0.2">
      <c r="M711" s="45"/>
      <c r="N711" s="45"/>
      <c r="O711" s="45"/>
      <c r="P711" s="97"/>
      <c r="R711" s="114"/>
      <c r="S711" s="91"/>
      <c r="T711" s="7"/>
      <c r="U711" s="7"/>
      <c r="V711" s="7"/>
      <c r="W711" s="7"/>
      <c r="X711" s="7"/>
      <c r="Y711" s="7"/>
      <c r="Z711" s="7"/>
      <c r="AA711" s="7"/>
      <c r="AB711" s="7"/>
      <c r="AC711" s="7"/>
    </row>
    <row r="712" spans="13:29" x14ac:dyDescent="0.2">
      <c r="M712" s="45"/>
      <c r="N712" s="45"/>
      <c r="O712" s="45"/>
      <c r="P712" s="97"/>
      <c r="R712" s="114"/>
      <c r="S712" s="91"/>
      <c r="T712" s="7"/>
      <c r="U712" s="7"/>
      <c r="V712" s="7"/>
      <c r="W712" s="7"/>
      <c r="X712" s="7"/>
      <c r="Y712" s="7"/>
      <c r="Z712" s="7"/>
      <c r="AA712" s="7"/>
      <c r="AB712" s="7"/>
      <c r="AC712" s="7"/>
    </row>
    <row r="713" spans="13:29" x14ac:dyDescent="0.2">
      <c r="M713" s="45"/>
      <c r="N713" s="45"/>
      <c r="O713" s="45"/>
      <c r="P713" s="97"/>
      <c r="R713" s="114"/>
      <c r="S713" s="91"/>
      <c r="T713" s="7"/>
      <c r="U713" s="7"/>
      <c r="V713" s="7"/>
      <c r="W713" s="7"/>
      <c r="X713" s="7"/>
      <c r="Y713" s="7"/>
      <c r="Z713" s="7"/>
      <c r="AA713" s="7"/>
      <c r="AB713" s="7"/>
      <c r="AC713" s="7"/>
    </row>
    <row r="714" spans="13:29" x14ac:dyDescent="0.2">
      <c r="M714" s="45"/>
      <c r="N714" s="45"/>
      <c r="O714" s="45"/>
      <c r="P714" s="97"/>
      <c r="R714" s="114"/>
      <c r="S714" s="91"/>
      <c r="T714" s="7"/>
      <c r="U714" s="7"/>
      <c r="V714" s="7"/>
      <c r="W714" s="7"/>
      <c r="X714" s="7"/>
      <c r="Y714" s="7"/>
      <c r="Z714" s="7"/>
      <c r="AA714" s="7"/>
      <c r="AB714" s="7"/>
      <c r="AC714" s="7"/>
    </row>
    <row r="715" spans="13:29" x14ac:dyDescent="0.2">
      <c r="M715" s="45"/>
      <c r="N715" s="45"/>
      <c r="O715" s="45"/>
      <c r="P715" s="97"/>
      <c r="R715" s="114"/>
      <c r="S715" s="91"/>
      <c r="T715" s="7"/>
      <c r="U715" s="7"/>
      <c r="V715" s="7"/>
      <c r="W715" s="7"/>
      <c r="X715" s="7"/>
      <c r="Y715" s="7"/>
      <c r="Z715" s="7"/>
      <c r="AA715" s="7"/>
      <c r="AB715" s="7"/>
      <c r="AC715" s="7"/>
    </row>
    <row r="716" spans="13:29" x14ac:dyDescent="0.2">
      <c r="M716" s="45"/>
      <c r="N716" s="45"/>
      <c r="O716" s="45"/>
      <c r="P716" s="97"/>
      <c r="R716" s="114"/>
      <c r="S716" s="91"/>
      <c r="T716" s="7"/>
      <c r="U716" s="7"/>
      <c r="V716" s="7"/>
      <c r="W716" s="7"/>
      <c r="X716" s="7"/>
      <c r="Y716" s="7"/>
      <c r="Z716" s="7"/>
      <c r="AA716" s="7"/>
      <c r="AB716" s="7"/>
      <c r="AC716" s="7"/>
    </row>
    <row r="717" spans="13:29" x14ac:dyDescent="0.2">
      <c r="M717" s="45"/>
      <c r="N717" s="45"/>
      <c r="O717" s="45"/>
      <c r="P717" s="97"/>
      <c r="R717" s="114"/>
      <c r="S717" s="91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 spans="13:29" x14ac:dyDescent="0.2">
      <c r="M718" s="45"/>
      <c r="N718" s="45"/>
      <c r="O718" s="45"/>
      <c r="P718" s="97"/>
      <c r="R718" s="114"/>
      <c r="S718" s="91"/>
      <c r="T718" s="7"/>
      <c r="U718" s="7"/>
      <c r="V718" s="7"/>
      <c r="W718" s="7"/>
      <c r="X718" s="7"/>
      <c r="Y718" s="7"/>
      <c r="Z718" s="7"/>
      <c r="AA718" s="7"/>
      <c r="AB718" s="7"/>
      <c r="AC718" s="7"/>
    </row>
    <row r="719" spans="13:29" x14ac:dyDescent="0.2">
      <c r="M719" s="45"/>
      <c r="N719" s="45"/>
      <c r="O719" s="45"/>
      <c r="P719" s="97"/>
      <c r="R719" s="114"/>
      <c r="S719" s="91"/>
      <c r="T719" s="7"/>
      <c r="U719" s="7"/>
      <c r="V719" s="7"/>
      <c r="W719" s="7"/>
      <c r="X719" s="7"/>
      <c r="Y719" s="7"/>
      <c r="Z719" s="7"/>
      <c r="AA719" s="7"/>
      <c r="AB719" s="7"/>
      <c r="AC719" s="7"/>
    </row>
    <row r="720" spans="13:29" x14ac:dyDescent="0.2">
      <c r="M720" s="45"/>
      <c r="N720" s="45"/>
      <c r="O720" s="45"/>
      <c r="P720" s="97"/>
      <c r="R720" s="114"/>
      <c r="S720" s="91"/>
      <c r="T720" s="7"/>
      <c r="U720" s="7"/>
      <c r="V720" s="7"/>
      <c r="W720" s="7"/>
      <c r="X720" s="7"/>
      <c r="Y720" s="7"/>
      <c r="Z720" s="7"/>
      <c r="AA720" s="7"/>
      <c r="AB720" s="7"/>
      <c r="AC720" s="7"/>
    </row>
    <row r="721" spans="13:29" x14ac:dyDescent="0.2">
      <c r="M721" s="45"/>
      <c r="N721" s="45"/>
      <c r="O721" s="45"/>
      <c r="P721" s="97"/>
      <c r="R721" s="114"/>
      <c r="S721" s="91"/>
      <c r="T721" s="7"/>
      <c r="U721" s="7"/>
      <c r="V721" s="7"/>
      <c r="W721" s="7"/>
      <c r="X721" s="7"/>
      <c r="Y721" s="7"/>
      <c r="Z721" s="7"/>
      <c r="AA721" s="7"/>
      <c r="AB721" s="7"/>
      <c r="AC721" s="7"/>
    </row>
    <row r="722" spans="13:29" x14ac:dyDescent="0.2">
      <c r="M722" s="45"/>
      <c r="N722" s="45"/>
      <c r="O722" s="45"/>
      <c r="P722" s="97"/>
      <c r="R722" s="114"/>
      <c r="S722" s="91"/>
      <c r="T722" s="7"/>
      <c r="U722" s="7"/>
      <c r="V722" s="7"/>
      <c r="W722" s="7"/>
      <c r="X722" s="7"/>
      <c r="Y722" s="7"/>
      <c r="Z722" s="7"/>
      <c r="AA722" s="7"/>
      <c r="AB722" s="7"/>
      <c r="AC722" s="7"/>
    </row>
    <row r="723" spans="13:29" x14ac:dyDescent="0.2">
      <c r="M723" s="45"/>
      <c r="N723" s="45"/>
      <c r="O723" s="45"/>
      <c r="P723" s="97"/>
      <c r="R723" s="114"/>
      <c r="S723" s="91"/>
      <c r="T723" s="7"/>
      <c r="U723" s="7"/>
      <c r="V723" s="7"/>
      <c r="W723" s="7"/>
      <c r="X723" s="7"/>
      <c r="Y723" s="7"/>
      <c r="Z723" s="7"/>
      <c r="AA723" s="7"/>
      <c r="AB723" s="7"/>
      <c r="AC723" s="7"/>
    </row>
    <row r="724" spans="13:29" x14ac:dyDescent="0.2">
      <c r="M724" s="45"/>
      <c r="N724" s="45"/>
      <c r="O724" s="45"/>
      <c r="P724" s="97"/>
      <c r="R724" s="114"/>
      <c r="S724" s="91"/>
      <c r="T724" s="7"/>
      <c r="U724" s="7"/>
      <c r="V724" s="7"/>
      <c r="W724" s="7"/>
      <c r="X724" s="7"/>
      <c r="Y724" s="7"/>
      <c r="Z724" s="7"/>
      <c r="AA724" s="7"/>
      <c r="AB724" s="7"/>
      <c r="AC724" s="7"/>
    </row>
    <row r="725" spans="13:29" x14ac:dyDescent="0.2">
      <c r="M725" s="45"/>
      <c r="N725" s="45"/>
      <c r="O725" s="45"/>
      <c r="P725" s="97"/>
      <c r="R725" s="114"/>
      <c r="S725" s="91"/>
      <c r="T725" s="7"/>
      <c r="U725" s="7"/>
      <c r="V725" s="7"/>
      <c r="W725" s="7"/>
      <c r="X725" s="7"/>
      <c r="Y725" s="7"/>
      <c r="Z725" s="7"/>
      <c r="AA725" s="7"/>
      <c r="AB725" s="7"/>
      <c r="AC725" s="7"/>
    </row>
    <row r="726" spans="13:29" x14ac:dyDescent="0.2">
      <c r="M726" s="45"/>
      <c r="N726" s="45"/>
      <c r="O726" s="45"/>
      <c r="P726" s="97"/>
      <c r="R726" s="114"/>
      <c r="S726" s="91"/>
      <c r="T726" s="7"/>
      <c r="U726" s="7"/>
      <c r="V726" s="7"/>
      <c r="W726" s="7"/>
      <c r="X726" s="7"/>
      <c r="Y726" s="7"/>
      <c r="Z726" s="7"/>
      <c r="AA726" s="7"/>
      <c r="AB726" s="7"/>
      <c r="AC726" s="7"/>
    </row>
    <row r="727" spans="13:29" x14ac:dyDescent="0.2">
      <c r="M727" s="45"/>
      <c r="N727" s="45"/>
      <c r="O727" s="45"/>
      <c r="P727" s="97"/>
      <c r="R727" s="114"/>
      <c r="S727" s="91"/>
      <c r="T727" s="7"/>
      <c r="U727" s="7"/>
      <c r="V727" s="7"/>
      <c r="W727" s="7"/>
      <c r="X727" s="7"/>
      <c r="Y727" s="7"/>
      <c r="Z727" s="7"/>
      <c r="AA727" s="7"/>
      <c r="AB727" s="7"/>
      <c r="AC727" s="7"/>
    </row>
    <row r="728" spans="13:29" x14ac:dyDescent="0.2">
      <c r="M728" s="45"/>
      <c r="N728" s="45"/>
      <c r="O728" s="45"/>
      <c r="P728" s="97"/>
      <c r="R728" s="114"/>
      <c r="S728" s="91"/>
      <c r="T728" s="7"/>
      <c r="U728" s="7"/>
      <c r="V728" s="7"/>
      <c r="W728" s="7"/>
      <c r="X728" s="7"/>
      <c r="Y728" s="7"/>
      <c r="Z728" s="7"/>
      <c r="AA728" s="7"/>
      <c r="AB728" s="7"/>
      <c r="AC728" s="7"/>
    </row>
    <row r="729" spans="13:29" x14ac:dyDescent="0.2">
      <c r="M729" s="45"/>
      <c r="N729" s="45"/>
      <c r="O729" s="45"/>
      <c r="P729" s="97"/>
      <c r="R729" s="114"/>
      <c r="S729" s="91"/>
      <c r="T729" s="7"/>
      <c r="U729" s="7"/>
      <c r="V729" s="7"/>
      <c r="W729" s="7"/>
      <c r="X729" s="7"/>
      <c r="Y729" s="7"/>
      <c r="Z729" s="7"/>
      <c r="AA729" s="7"/>
      <c r="AB729" s="7"/>
      <c r="AC729" s="7"/>
    </row>
    <row r="730" spans="13:29" x14ac:dyDescent="0.2">
      <c r="M730" s="45"/>
      <c r="N730" s="45"/>
      <c r="O730" s="45"/>
      <c r="P730" s="97"/>
      <c r="R730" s="114"/>
      <c r="S730" s="91"/>
      <c r="T730" s="7"/>
      <c r="U730" s="7"/>
      <c r="V730" s="7"/>
      <c r="W730" s="7"/>
      <c r="X730" s="7"/>
      <c r="Y730" s="7"/>
      <c r="Z730" s="7"/>
      <c r="AA730" s="7"/>
      <c r="AB730" s="7"/>
      <c r="AC730" s="7"/>
    </row>
    <row r="731" spans="13:29" x14ac:dyDescent="0.2">
      <c r="M731" s="45"/>
      <c r="N731" s="45"/>
      <c r="O731" s="45"/>
      <c r="P731" s="97"/>
      <c r="R731" s="114"/>
      <c r="S731" s="91"/>
      <c r="T731" s="7"/>
      <c r="U731" s="7"/>
      <c r="V731" s="7"/>
      <c r="W731" s="7"/>
      <c r="X731" s="7"/>
      <c r="Y731" s="7"/>
      <c r="Z731" s="7"/>
      <c r="AA731" s="7"/>
      <c r="AB731" s="7"/>
      <c r="AC731" s="7"/>
    </row>
    <row r="732" spans="13:29" x14ac:dyDescent="0.2">
      <c r="M732" s="45"/>
      <c r="N732" s="45"/>
      <c r="O732" s="45"/>
      <c r="P732" s="97"/>
      <c r="R732" s="114"/>
      <c r="S732" s="91"/>
      <c r="T732" s="7"/>
      <c r="U732" s="7"/>
      <c r="V732" s="7"/>
      <c r="W732" s="7"/>
      <c r="X732" s="7"/>
      <c r="Y732" s="7"/>
      <c r="Z732" s="7"/>
      <c r="AA732" s="7"/>
      <c r="AB732" s="7"/>
      <c r="AC732" s="7"/>
    </row>
    <row r="733" spans="13:29" x14ac:dyDescent="0.2">
      <c r="M733" s="45"/>
      <c r="N733" s="45"/>
      <c r="O733" s="45"/>
      <c r="P733" s="97"/>
      <c r="R733" s="114"/>
      <c r="S733" s="91"/>
      <c r="T733" s="7"/>
      <c r="U733" s="7"/>
      <c r="V733" s="7"/>
      <c r="W733" s="7"/>
      <c r="X733" s="7"/>
      <c r="Y733" s="7"/>
      <c r="Z733" s="7"/>
      <c r="AA733" s="7"/>
      <c r="AB733" s="7"/>
      <c r="AC733" s="7"/>
    </row>
    <row r="734" spans="13:29" x14ac:dyDescent="0.2">
      <c r="M734" s="45"/>
      <c r="N734" s="45"/>
      <c r="O734" s="45"/>
      <c r="P734" s="97"/>
      <c r="R734" s="114"/>
      <c r="S734" s="91"/>
      <c r="T734" s="7"/>
      <c r="U734" s="7"/>
      <c r="V734" s="7"/>
      <c r="W734" s="7"/>
      <c r="X734" s="7"/>
      <c r="Y734" s="7"/>
      <c r="Z734" s="7"/>
      <c r="AA734" s="7"/>
      <c r="AB734" s="7"/>
      <c r="AC734" s="7"/>
    </row>
    <row r="735" spans="13:29" x14ac:dyDescent="0.2">
      <c r="M735" s="45"/>
      <c r="N735" s="45"/>
      <c r="O735" s="45"/>
      <c r="P735" s="97"/>
      <c r="R735" s="114"/>
      <c r="S735" s="91"/>
      <c r="T735" s="7"/>
      <c r="U735" s="7"/>
      <c r="V735" s="7"/>
      <c r="W735" s="7"/>
      <c r="X735" s="7"/>
      <c r="Y735" s="7"/>
      <c r="Z735" s="7"/>
      <c r="AA735" s="7"/>
      <c r="AB735" s="7"/>
      <c r="AC735" s="7"/>
    </row>
    <row r="736" spans="13:29" x14ac:dyDescent="0.2">
      <c r="M736" s="45"/>
      <c r="N736" s="45"/>
      <c r="O736" s="45"/>
      <c r="P736" s="97"/>
      <c r="R736" s="114"/>
      <c r="S736" s="91"/>
      <c r="T736" s="7"/>
      <c r="U736" s="7"/>
      <c r="V736" s="7"/>
      <c r="W736" s="7"/>
      <c r="X736" s="7"/>
      <c r="Y736" s="7"/>
      <c r="Z736" s="7"/>
      <c r="AA736" s="7"/>
      <c r="AB736" s="7"/>
      <c r="AC736" s="7"/>
    </row>
    <row r="737" spans="13:29" x14ac:dyDescent="0.2">
      <c r="M737" s="45"/>
      <c r="N737" s="45"/>
      <c r="O737" s="45"/>
      <c r="P737" s="97"/>
      <c r="R737" s="114"/>
      <c r="S737" s="91"/>
      <c r="T737" s="7"/>
      <c r="U737" s="7"/>
      <c r="V737" s="7"/>
      <c r="W737" s="7"/>
      <c r="X737" s="7"/>
      <c r="Y737" s="7"/>
      <c r="Z737" s="7"/>
      <c r="AA737" s="7"/>
      <c r="AB737" s="7"/>
      <c r="AC737" s="7"/>
    </row>
    <row r="738" spans="13:29" x14ac:dyDescent="0.2">
      <c r="M738" s="45"/>
      <c r="N738" s="45"/>
      <c r="O738" s="45"/>
      <c r="P738" s="97"/>
      <c r="R738" s="114"/>
      <c r="S738" s="91"/>
      <c r="T738" s="7"/>
      <c r="U738" s="7"/>
      <c r="V738" s="7"/>
      <c r="W738" s="7"/>
      <c r="X738" s="7"/>
      <c r="Y738" s="7"/>
      <c r="Z738" s="7"/>
      <c r="AA738" s="7"/>
      <c r="AB738" s="7"/>
      <c r="AC738" s="7"/>
    </row>
    <row r="739" spans="13:29" x14ac:dyDescent="0.2">
      <c r="M739" s="45"/>
      <c r="N739" s="45"/>
      <c r="O739" s="45"/>
      <c r="P739" s="97"/>
      <c r="R739" s="114"/>
      <c r="S739" s="91"/>
      <c r="T739" s="7"/>
      <c r="U739" s="7"/>
      <c r="V739" s="7"/>
      <c r="W739" s="7"/>
      <c r="X739" s="7"/>
      <c r="Y739" s="7"/>
      <c r="Z739" s="7"/>
      <c r="AA739" s="7"/>
      <c r="AB739" s="7"/>
      <c r="AC739" s="7"/>
    </row>
    <row r="740" spans="13:29" x14ac:dyDescent="0.2">
      <c r="M740" s="45"/>
      <c r="N740" s="45"/>
      <c r="O740" s="45"/>
      <c r="P740" s="97"/>
      <c r="R740" s="114"/>
      <c r="S740" s="91"/>
      <c r="T740" s="7"/>
      <c r="U740" s="7"/>
      <c r="V740" s="7"/>
      <c r="W740" s="7"/>
      <c r="X740" s="7"/>
      <c r="Y740" s="7"/>
      <c r="Z740" s="7"/>
      <c r="AA740" s="7"/>
      <c r="AB740" s="7"/>
      <c r="AC740" s="7"/>
    </row>
    <row r="741" spans="13:29" x14ac:dyDescent="0.2">
      <c r="M741" s="45"/>
      <c r="N741" s="45"/>
      <c r="O741" s="45"/>
      <c r="P741" s="97"/>
      <c r="R741" s="114"/>
      <c r="S741" s="91"/>
      <c r="T741" s="7"/>
      <c r="U741" s="7"/>
      <c r="V741" s="7"/>
      <c r="W741" s="7"/>
      <c r="X741" s="7"/>
      <c r="Y741" s="7"/>
      <c r="Z741" s="7"/>
      <c r="AA741" s="7"/>
      <c r="AB741" s="7"/>
      <c r="AC741" s="7"/>
    </row>
    <row r="742" spans="13:29" x14ac:dyDescent="0.2">
      <c r="M742" s="45"/>
      <c r="N742" s="45"/>
      <c r="O742" s="45"/>
      <c r="P742" s="97"/>
      <c r="R742" s="114"/>
      <c r="S742" s="91"/>
      <c r="T742" s="7"/>
      <c r="U742" s="7"/>
      <c r="V742" s="7"/>
      <c r="W742" s="7"/>
      <c r="X742" s="7"/>
      <c r="Y742" s="7"/>
      <c r="Z742" s="7"/>
      <c r="AA742" s="7"/>
      <c r="AB742" s="7"/>
      <c r="AC742" s="7"/>
    </row>
    <row r="743" spans="13:29" x14ac:dyDescent="0.2">
      <c r="M743" s="45"/>
      <c r="N743" s="45"/>
      <c r="O743" s="45"/>
      <c r="P743" s="97"/>
      <c r="R743" s="114"/>
      <c r="S743" s="91"/>
      <c r="T743" s="7"/>
      <c r="U743" s="7"/>
      <c r="V743" s="7"/>
      <c r="W743" s="7"/>
      <c r="X743" s="7"/>
      <c r="Y743" s="7"/>
      <c r="Z743" s="7"/>
      <c r="AA743" s="7"/>
      <c r="AB743" s="7"/>
      <c r="AC743" s="7"/>
    </row>
    <row r="744" spans="13:29" x14ac:dyDescent="0.2">
      <c r="M744" s="45"/>
      <c r="N744" s="45"/>
      <c r="O744" s="45"/>
      <c r="P744" s="97"/>
      <c r="R744" s="114"/>
      <c r="S744" s="91"/>
      <c r="T744" s="7"/>
      <c r="U744" s="7"/>
      <c r="V744" s="7"/>
      <c r="W744" s="7"/>
      <c r="X744" s="7"/>
      <c r="Y744" s="7"/>
      <c r="Z744" s="7"/>
      <c r="AA744" s="7"/>
      <c r="AB744" s="7"/>
      <c r="AC744" s="7"/>
    </row>
    <row r="745" spans="13:29" x14ac:dyDescent="0.2">
      <c r="M745" s="45"/>
      <c r="N745" s="45"/>
      <c r="O745" s="45"/>
      <c r="P745" s="97"/>
      <c r="R745" s="114"/>
      <c r="S745" s="91"/>
      <c r="T745" s="7"/>
      <c r="U745" s="7"/>
      <c r="V745" s="7"/>
      <c r="W745" s="7"/>
      <c r="X745" s="7"/>
      <c r="Y745" s="7"/>
      <c r="Z745" s="7"/>
      <c r="AA745" s="7"/>
      <c r="AB745" s="7"/>
      <c r="AC745" s="7"/>
    </row>
    <row r="746" spans="13:29" x14ac:dyDescent="0.2">
      <c r="M746" s="45"/>
      <c r="N746" s="45"/>
      <c r="O746" s="45"/>
      <c r="P746" s="97"/>
      <c r="R746" s="114"/>
      <c r="S746" s="91"/>
      <c r="T746" s="7"/>
      <c r="U746" s="7"/>
      <c r="V746" s="7"/>
      <c r="W746" s="7"/>
      <c r="X746" s="7"/>
      <c r="Y746" s="7"/>
      <c r="Z746" s="7"/>
      <c r="AA746" s="7"/>
      <c r="AB746" s="7"/>
      <c r="AC746" s="7"/>
    </row>
    <row r="747" spans="13:29" x14ac:dyDescent="0.2">
      <c r="M747" s="45"/>
      <c r="N747" s="45"/>
      <c r="O747" s="45"/>
      <c r="P747" s="97"/>
      <c r="R747" s="114"/>
      <c r="S747" s="91"/>
      <c r="T747" s="7"/>
      <c r="U747" s="7"/>
      <c r="V747" s="7"/>
      <c r="W747" s="7"/>
      <c r="X747" s="7"/>
      <c r="Y747" s="7"/>
      <c r="Z747" s="7"/>
      <c r="AA747" s="7"/>
      <c r="AB747" s="7"/>
      <c r="AC747" s="7"/>
    </row>
    <row r="748" spans="13:29" x14ac:dyDescent="0.2">
      <c r="M748" s="45"/>
      <c r="N748" s="45"/>
      <c r="O748" s="45"/>
      <c r="P748" s="97"/>
      <c r="R748" s="114"/>
      <c r="S748" s="91"/>
      <c r="T748" s="7"/>
      <c r="U748" s="7"/>
      <c r="V748" s="7"/>
      <c r="W748" s="7"/>
      <c r="X748" s="7"/>
      <c r="Y748" s="7"/>
      <c r="Z748" s="7"/>
      <c r="AA748" s="7"/>
      <c r="AB748" s="7"/>
      <c r="AC748" s="7"/>
    </row>
    <row r="749" spans="13:29" x14ac:dyDescent="0.2">
      <c r="M749" s="45"/>
      <c r="N749" s="45"/>
      <c r="O749" s="45"/>
      <c r="P749" s="97"/>
      <c r="R749" s="114"/>
      <c r="S749" s="91"/>
      <c r="T749" s="7"/>
      <c r="U749" s="7"/>
      <c r="V749" s="7"/>
      <c r="W749" s="7"/>
      <c r="X749" s="7"/>
      <c r="Y749" s="7"/>
      <c r="Z749" s="7"/>
      <c r="AA749" s="7"/>
      <c r="AB749" s="7"/>
      <c r="AC749" s="7"/>
    </row>
    <row r="750" spans="13:29" x14ac:dyDescent="0.2">
      <c r="M750" s="45"/>
      <c r="N750" s="45"/>
      <c r="O750" s="45"/>
      <c r="P750" s="97"/>
      <c r="R750" s="114"/>
      <c r="S750" s="91"/>
      <c r="T750" s="7"/>
      <c r="U750" s="7"/>
      <c r="V750" s="7"/>
      <c r="W750" s="7"/>
      <c r="X750" s="7"/>
      <c r="Y750" s="7"/>
      <c r="Z750" s="7"/>
      <c r="AA750" s="7"/>
      <c r="AB750" s="7"/>
      <c r="AC750" s="7"/>
    </row>
    <row r="751" spans="13:29" x14ac:dyDescent="0.2">
      <c r="M751" s="45"/>
      <c r="N751" s="45"/>
      <c r="O751" s="45"/>
      <c r="P751" s="97"/>
      <c r="R751" s="114"/>
      <c r="S751" s="91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 spans="13:29" x14ac:dyDescent="0.2">
      <c r="M752" s="45"/>
      <c r="N752" s="45"/>
      <c r="O752" s="45"/>
      <c r="P752" s="97"/>
      <c r="R752" s="114"/>
      <c r="S752" s="91"/>
      <c r="T752" s="7"/>
      <c r="U752" s="7"/>
      <c r="V752" s="7"/>
      <c r="W752" s="7"/>
      <c r="X752" s="7"/>
      <c r="Y752" s="7"/>
      <c r="Z752" s="7"/>
      <c r="AA752" s="7"/>
      <c r="AB752" s="7"/>
      <c r="AC752" s="7"/>
    </row>
    <row r="753" spans="13:29" x14ac:dyDescent="0.2">
      <c r="M753" s="45"/>
      <c r="N753" s="45"/>
      <c r="O753" s="45"/>
      <c r="P753" s="97"/>
      <c r="R753" s="114"/>
      <c r="S753" s="91"/>
      <c r="T753" s="7"/>
      <c r="U753" s="7"/>
      <c r="V753" s="7"/>
      <c r="W753" s="7"/>
      <c r="X753" s="7"/>
      <c r="Y753" s="7"/>
      <c r="Z753" s="7"/>
      <c r="AA753" s="7"/>
      <c r="AB753" s="7"/>
      <c r="AC753" s="7"/>
    </row>
    <row r="754" spans="13:29" x14ac:dyDescent="0.2">
      <c r="M754" s="45"/>
      <c r="N754" s="45"/>
      <c r="O754" s="45"/>
      <c r="P754" s="97"/>
      <c r="R754" s="114"/>
      <c r="S754" s="91"/>
      <c r="T754" s="7"/>
      <c r="U754" s="7"/>
      <c r="V754" s="7"/>
      <c r="W754" s="7"/>
      <c r="X754" s="7"/>
      <c r="Y754" s="7"/>
      <c r="Z754" s="7"/>
      <c r="AA754" s="7"/>
      <c r="AB754" s="7"/>
      <c r="AC754" s="7"/>
    </row>
    <row r="755" spans="13:29" x14ac:dyDescent="0.2">
      <c r="M755" s="45"/>
      <c r="N755" s="45"/>
      <c r="O755" s="45"/>
      <c r="P755" s="97"/>
      <c r="R755" s="114"/>
      <c r="S755" s="91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 spans="13:29" x14ac:dyDescent="0.2">
      <c r="M756" s="45"/>
      <c r="N756" s="45"/>
      <c r="O756" s="45"/>
      <c r="P756" s="97"/>
      <c r="R756" s="114"/>
      <c r="S756" s="91"/>
      <c r="T756" s="7"/>
      <c r="U756" s="7"/>
      <c r="V756" s="7"/>
      <c r="W756" s="7"/>
      <c r="X756" s="7"/>
      <c r="Y756" s="7"/>
      <c r="Z756" s="7"/>
      <c r="AA756" s="7"/>
      <c r="AB756" s="7"/>
      <c r="AC756" s="7"/>
    </row>
    <row r="757" spans="13:29" x14ac:dyDescent="0.2">
      <c r="M757" s="45"/>
      <c r="N757" s="45"/>
      <c r="O757" s="45"/>
      <c r="P757" s="97"/>
      <c r="R757" s="114"/>
      <c r="S757" s="91"/>
      <c r="T757" s="7"/>
      <c r="U757" s="7"/>
      <c r="V757" s="7"/>
      <c r="W757" s="7"/>
      <c r="X757" s="7"/>
      <c r="Y757" s="7"/>
      <c r="Z757" s="7"/>
      <c r="AA757" s="7"/>
      <c r="AB757" s="7"/>
      <c r="AC757" s="7"/>
    </row>
    <row r="758" spans="13:29" x14ac:dyDescent="0.2">
      <c r="M758" s="45"/>
      <c r="N758" s="45"/>
      <c r="O758" s="45"/>
      <c r="P758" s="97"/>
      <c r="R758" s="114"/>
      <c r="S758" s="91"/>
      <c r="T758" s="7"/>
      <c r="U758" s="7"/>
      <c r="V758" s="7"/>
      <c r="W758" s="7"/>
      <c r="X758" s="7"/>
      <c r="Y758" s="7"/>
      <c r="Z758" s="7"/>
      <c r="AA758" s="7"/>
      <c r="AB758" s="7"/>
      <c r="AC758" s="7"/>
    </row>
    <row r="759" spans="13:29" x14ac:dyDescent="0.2">
      <c r="M759" s="45"/>
      <c r="N759" s="45"/>
      <c r="O759" s="45"/>
      <c r="P759" s="97"/>
      <c r="R759" s="114"/>
      <c r="S759" s="91"/>
      <c r="T759" s="7"/>
      <c r="U759" s="7"/>
      <c r="V759" s="7"/>
      <c r="W759" s="7"/>
      <c r="X759" s="7"/>
      <c r="Y759" s="7"/>
      <c r="Z759" s="7"/>
      <c r="AA759" s="7"/>
      <c r="AB759" s="7"/>
      <c r="AC759" s="7"/>
    </row>
    <row r="760" spans="13:29" x14ac:dyDescent="0.2">
      <c r="M760" s="45"/>
      <c r="N760" s="45"/>
      <c r="O760" s="45"/>
      <c r="P760" s="97"/>
      <c r="R760" s="114"/>
      <c r="S760" s="91"/>
      <c r="T760" s="7"/>
      <c r="U760" s="7"/>
      <c r="V760" s="7"/>
      <c r="W760" s="7"/>
      <c r="X760" s="7"/>
      <c r="Y760" s="7"/>
      <c r="Z760" s="7"/>
      <c r="AA760" s="7"/>
      <c r="AB760" s="7"/>
      <c r="AC760" s="7"/>
    </row>
    <row r="761" spans="13:29" x14ac:dyDescent="0.2">
      <c r="M761" s="45"/>
      <c r="N761" s="45"/>
      <c r="O761" s="45"/>
      <c r="P761" s="97"/>
      <c r="R761" s="114"/>
      <c r="S761" s="91"/>
      <c r="T761" s="7"/>
      <c r="U761" s="7"/>
      <c r="V761" s="7"/>
      <c r="W761" s="7"/>
      <c r="X761" s="7"/>
      <c r="Y761" s="7"/>
      <c r="Z761" s="7"/>
      <c r="AA761" s="7"/>
      <c r="AB761" s="7"/>
      <c r="AC761" s="7"/>
    </row>
    <row r="762" spans="13:29" x14ac:dyDescent="0.2">
      <c r="M762" s="45"/>
      <c r="N762" s="45"/>
      <c r="O762" s="45"/>
      <c r="P762" s="97"/>
      <c r="R762" s="114"/>
      <c r="S762" s="91"/>
      <c r="T762" s="7"/>
      <c r="U762" s="7"/>
      <c r="V762" s="7"/>
      <c r="W762" s="7"/>
      <c r="X762" s="7"/>
      <c r="Y762" s="7"/>
      <c r="Z762" s="7"/>
      <c r="AA762" s="7"/>
      <c r="AB762" s="7"/>
      <c r="AC762" s="7"/>
    </row>
    <row r="763" spans="13:29" x14ac:dyDescent="0.2">
      <c r="M763" s="45"/>
      <c r="N763" s="45"/>
      <c r="O763" s="45"/>
      <c r="P763" s="97"/>
      <c r="R763" s="114"/>
      <c r="S763" s="91"/>
      <c r="T763" s="7"/>
      <c r="U763" s="7"/>
      <c r="V763" s="7"/>
      <c r="W763" s="7"/>
      <c r="X763" s="7"/>
      <c r="Y763" s="7"/>
      <c r="Z763" s="7"/>
      <c r="AA763" s="7"/>
      <c r="AB763" s="7"/>
      <c r="AC763" s="7"/>
    </row>
    <row r="764" spans="13:29" x14ac:dyDescent="0.2">
      <c r="M764" s="45"/>
      <c r="N764" s="45"/>
      <c r="O764" s="45"/>
      <c r="P764" s="97"/>
      <c r="R764" s="114"/>
      <c r="S764" s="91"/>
      <c r="T764" s="7"/>
      <c r="U764" s="7"/>
      <c r="V764" s="7"/>
      <c r="W764" s="7"/>
      <c r="X764" s="7"/>
      <c r="Y764" s="7"/>
      <c r="Z764" s="7"/>
      <c r="AA764" s="7"/>
      <c r="AB764" s="7"/>
      <c r="AC764" s="7"/>
    </row>
    <row r="765" spans="13:29" x14ac:dyDescent="0.2">
      <c r="M765" s="45"/>
      <c r="N765" s="45"/>
      <c r="O765" s="45"/>
      <c r="P765" s="97"/>
      <c r="R765" s="114"/>
      <c r="S765" s="91"/>
      <c r="T765" s="7"/>
      <c r="U765" s="7"/>
      <c r="V765" s="7"/>
      <c r="W765" s="7"/>
      <c r="X765" s="7"/>
      <c r="Y765" s="7"/>
      <c r="Z765" s="7"/>
      <c r="AA765" s="7"/>
      <c r="AB765" s="7"/>
      <c r="AC765" s="7"/>
    </row>
    <row r="766" spans="13:29" x14ac:dyDescent="0.2">
      <c r="M766" s="45"/>
      <c r="N766" s="45"/>
      <c r="O766" s="45"/>
      <c r="P766" s="97"/>
      <c r="R766" s="114"/>
      <c r="S766" s="91"/>
      <c r="T766" s="7"/>
      <c r="U766" s="7"/>
      <c r="V766" s="7"/>
      <c r="W766" s="7"/>
      <c r="X766" s="7"/>
      <c r="Y766" s="7"/>
      <c r="Z766" s="7"/>
      <c r="AA766" s="7"/>
      <c r="AB766" s="7"/>
      <c r="AC766" s="7"/>
    </row>
    <row r="767" spans="13:29" x14ac:dyDescent="0.2">
      <c r="M767" s="45"/>
      <c r="N767" s="45"/>
      <c r="O767" s="45"/>
      <c r="P767" s="97"/>
      <c r="R767" s="114"/>
      <c r="S767" s="91"/>
      <c r="T767" s="7"/>
      <c r="U767" s="7"/>
      <c r="V767" s="7"/>
      <c r="W767" s="7"/>
      <c r="X767" s="7"/>
      <c r="Y767" s="7"/>
      <c r="Z767" s="7"/>
      <c r="AA767" s="7"/>
      <c r="AB767" s="7"/>
      <c r="AC767" s="7"/>
    </row>
    <row r="768" spans="13:29" x14ac:dyDescent="0.2">
      <c r="M768" s="45"/>
      <c r="N768" s="45"/>
      <c r="O768" s="45"/>
      <c r="P768" s="97"/>
      <c r="R768" s="114"/>
      <c r="S768" s="91"/>
      <c r="T768" s="7"/>
      <c r="U768" s="7"/>
      <c r="V768" s="7"/>
      <c r="W768" s="7"/>
      <c r="X768" s="7"/>
      <c r="Y768" s="7"/>
      <c r="Z768" s="7"/>
      <c r="AA768" s="7"/>
      <c r="AB768" s="7"/>
      <c r="AC768" s="7"/>
    </row>
    <row r="769" spans="13:29" x14ac:dyDescent="0.2">
      <c r="M769" s="45"/>
      <c r="N769" s="45"/>
      <c r="O769" s="45"/>
      <c r="P769" s="97"/>
      <c r="R769" s="114"/>
      <c r="S769" s="91"/>
      <c r="T769" s="7"/>
      <c r="U769" s="7"/>
      <c r="V769" s="7"/>
      <c r="W769" s="7"/>
      <c r="X769" s="7"/>
      <c r="Y769" s="7"/>
      <c r="Z769" s="7"/>
      <c r="AA769" s="7"/>
      <c r="AB769" s="7"/>
      <c r="AC769" s="7"/>
    </row>
    <row r="770" spans="13:29" x14ac:dyDescent="0.2">
      <c r="M770" s="45"/>
      <c r="N770" s="45"/>
      <c r="O770" s="45"/>
      <c r="P770" s="97"/>
      <c r="R770" s="114"/>
      <c r="S770" s="91"/>
      <c r="T770" s="7"/>
      <c r="U770" s="7"/>
      <c r="V770" s="7"/>
      <c r="W770" s="7"/>
      <c r="X770" s="7"/>
      <c r="Y770" s="7"/>
      <c r="Z770" s="7"/>
      <c r="AA770" s="7"/>
      <c r="AB770" s="7"/>
      <c r="AC770" s="7"/>
    </row>
    <row r="771" spans="13:29" x14ac:dyDescent="0.2">
      <c r="M771" s="45"/>
      <c r="N771" s="45"/>
      <c r="O771" s="45"/>
      <c r="P771" s="97"/>
      <c r="R771" s="114"/>
      <c r="S771" s="91"/>
      <c r="T771" s="7"/>
      <c r="U771" s="7"/>
      <c r="V771" s="7"/>
      <c r="W771" s="7"/>
      <c r="X771" s="7"/>
      <c r="Y771" s="7"/>
      <c r="Z771" s="7"/>
      <c r="AA771" s="7"/>
      <c r="AB771" s="7"/>
      <c r="AC771" s="7"/>
    </row>
    <row r="772" spans="13:29" x14ac:dyDescent="0.2">
      <c r="M772" s="45"/>
      <c r="N772" s="45"/>
      <c r="O772" s="45"/>
      <c r="P772" s="97"/>
      <c r="R772" s="114"/>
      <c r="S772" s="91"/>
      <c r="T772" s="7"/>
      <c r="U772" s="7"/>
      <c r="V772" s="7"/>
      <c r="W772" s="7"/>
      <c r="X772" s="7"/>
      <c r="Y772" s="7"/>
      <c r="Z772" s="7"/>
      <c r="AA772" s="7"/>
      <c r="AB772" s="7"/>
      <c r="AC772" s="7"/>
    </row>
    <row r="773" spans="13:29" x14ac:dyDescent="0.2">
      <c r="M773" s="45"/>
      <c r="N773" s="45"/>
      <c r="O773" s="45"/>
      <c r="P773" s="97"/>
      <c r="R773" s="114"/>
      <c r="S773" s="91"/>
      <c r="T773" s="7"/>
      <c r="U773" s="7"/>
      <c r="V773" s="7"/>
      <c r="W773" s="7"/>
      <c r="X773" s="7"/>
      <c r="Y773" s="7"/>
      <c r="Z773" s="7"/>
      <c r="AA773" s="7"/>
      <c r="AB773" s="7"/>
      <c r="AC773" s="7"/>
    </row>
    <row r="774" spans="13:29" x14ac:dyDescent="0.2">
      <c r="M774" s="45"/>
      <c r="N774" s="45"/>
      <c r="O774" s="45"/>
      <c r="P774" s="97"/>
      <c r="R774" s="114"/>
      <c r="S774" s="91"/>
      <c r="T774" s="7"/>
      <c r="U774" s="7"/>
      <c r="V774" s="7"/>
      <c r="W774" s="7"/>
      <c r="X774" s="7"/>
      <c r="Y774" s="7"/>
      <c r="Z774" s="7"/>
      <c r="AA774" s="7"/>
      <c r="AB774" s="7"/>
      <c r="AC774" s="7"/>
    </row>
    <row r="775" spans="13:29" x14ac:dyDescent="0.2">
      <c r="M775" s="45"/>
      <c r="N775" s="45"/>
      <c r="O775" s="45"/>
      <c r="P775" s="97"/>
      <c r="R775" s="114"/>
      <c r="S775" s="91"/>
      <c r="T775" s="7"/>
      <c r="U775" s="7"/>
      <c r="V775" s="7"/>
      <c r="W775" s="7"/>
      <c r="X775" s="7"/>
      <c r="Y775" s="7"/>
      <c r="Z775" s="7"/>
      <c r="AA775" s="7"/>
      <c r="AB775" s="7"/>
      <c r="AC775" s="7"/>
    </row>
    <row r="776" spans="13:29" x14ac:dyDescent="0.2">
      <c r="M776" s="45"/>
      <c r="N776" s="45"/>
      <c r="O776" s="45"/>
      <c r="P776" s="97"/>
      <c r="R776" s="114"/>
      <c r="S776" s="91"/>
      <c r="T776" s="7"/>
      <c r="U776" s="7"/>
      <c r="V776" s="7"/>
      <c r="W776" s="7"/>
      <c r="X776" s="7"/>
      <c r="Y776" s="7"/>
      <c r="Z776" s="7"/>
      <c r="AA776" s="7"/>
      <c r="AB776" s="7"/>
      <c r="AC776" s="7"/>
    </row>
    <row r="777" spans="13:29" x14ac:dyDescent="0.2">
      <c r="M777" s="45"/>
      <c r="N777" s="45"/>
      <c r="O777" s="45"/>
      <c r="P777" s="97"/>
      <c r="R777" s="114"/>
      <c r="S777" s="91"/>
      <c r="T777" s="7"/>
      <c r="U777" s="7"/>
      <c r="V777" s="7"/>
      <c r="W777" s="7"/>
      <c r="X777" s="7"/>
      <c r="Y777" s="7"/>
      <c r="Z777" s="7"/>
      <c r="AA777" s="7"/>
      <c r="AB777" s="7"/>
      <c r="AC777" s="7"/>
    </row>
    <row r="778" spans="13:29" x14ac:dyDescent="0.2">
      <c r="M778" s="45"/>
      <c r="N778" s="45"/>
      <c r="O778" s="45"/>
      <c r="P778" s="97"/>
      <c r="R778" s="114"/>
      <c r="S778" s="91"/>
      <c r="T778" s="7"/>
      <c r="U778" s="7"/>
      <c r="V778" s="7"/>
      <c r="W778" s="7"/>
      <c r="X778" s="7"/>
      <c r="Y778" s="7"/>
      <c r="Z778" s="7"/>
      <c r="AA778" s="7"/>
      <c r="AB778" s="7"/>
      <c r="AC778" s="7"/>
    </row>
    <row r="779" spans="13:29" x14ac:dyDescent="0.2">
      <c r="M779" s="45"/>
      <c r="N779" s="45"/>
      <c r="O779" s="45"/>
      <c r="P779" s="97"/>
      <c r="R779" s="114"/>
      <c r="S779" s="91"/>
      <c r="T779" s="7"/>
      <c r="U779" s="7"/>
      <c r="V779" s="7"/>
      <c r="W779" s="7"/>
      <c r="X779" s="7"/>
      <c r="Y779" s="7"/>
      <c r="Z779" s="7"/>
      <c r="AA779" s="7"/>
      <c r="AB779" s="7"/>
      <c r="AC779" s="7"/>
    </row>
    <row r="780" spans="13:29" x14ac:dyDescent="0.2">
      <c r="M780" s="45"/>
      <c r="N780" s="45"/>
      <c r="O780" s="45"/>
      <c r="P780" s="97"/>
      <c r="R780" s="114"/>
      <c r="S780" s="91"/>
      <c r="T780" s="7"/>
      <c r="U780" s="7"/>
      <c r="V780" s="7"/>
      <c r="W780" s="7"/>
      <c r="X780" s="7"/>
      <c r="Y780" s="7"/>
      <c r="Z780" s="7"/>
      <c r="AA780" s="7"/>
      <c r="AB780" s="7"/>
      <c r="AC780" s="7"/>
    </row>
    <row r="781" spans="13:29" x14ac:dyDescent="0.2">
      <c r="M781" s="45"/>
      <c r="N781" s="45"/>
      <c r="O781" s="45"/>
      <c r="P781" s="97"/>
      <c r="R781" s="114"/>
      <c r="S781" s="91"/>
      <c r="T781" s="7"/>
      <c r="U781" s="7"/>
      <c r="V781" s="7"/>
      <c r="W781" s="7"/>
      <c r="X781" s="7"/>
      <c r="Y781" s="7"/>
      <c r="Z781" s="7"/>
      <c r="AA781" s="7"/>
      <c r="AB781" s="7"/>
      <c r="AC781" s="7"/>
    </row>
    <row r="782" spans="13:29" x14ac:dyDescent="0.2">
      <c r="M782" s="45"/>
      <c r="N782" s="45"/>
      <c r="O782" s="45"/>
      <c r="P782" s="97"/>
      <c r="R782" s="114"/>
      <c r="S782" s="91"/>
      <c r="T782" s="7"/>
      <c r="U782" s="7"/>
      <c r="V782" s="7"/>
      <c r="W782" s="7"/>
      <c r="X782" s="7"/>
      <c r="Y782" s="7"/>
      <c r="Z782" s="7"/>
      <c r="AA782" s="7"/>
      <c r="AB782" s="7"/>
      <c r="AC782" s="7"/>
    </row>
    <row r="783" spans="13:29" x14ac:dyDescent="0.2">
      <c r="M783" s="45"/>
      <c r="N783" s="45"/>
      <c r="O783" s="45"/>
      <c r="P783" s="97"/>
      <c r="R783" s="114"/>
      <c r="S783" s="91"/>
      <c r="T783" s="7"/>
      <c r="U783" s="7"/>
      <c r="V783" s="7"/>
      <c r="W783" s="7"/>
      <c r="X783" s="7"/>
      <c r="Y783" s="7"/>
      <c r="Z783" s="7"/>
      <c r="AA783" s="7"/>
      <c r="AB783" s="7"/>
      <c r="AC783" s="7"/>
    </row>
    <row r="784" spans="13:29" x14ac:dyDescent="0.2">
      <c r="M784" s="45"/>
      <c r="N784" s="45"/>
      <c r="O784" s="45"/>
      <c r="P784" s="97"/>
      <c r="R784" s="114"/>
      <c r="S784" s="91"/>
      <c r="T784" s="7"/>
      <c r="U784" s="7"/>
      <c r="V784" s="7"/>
      <c r="W784" s="7"/>
      <c r="X784" s="7"/>
      <c r="Y784" s="7"/>
      <c r="Z784" s="7"/>
      <c r="AA784" s="7"/>
      <c r="AB784" s="7"/>
      <c r="AC784" s="7"/>
    </row>
    <row r="785" spans="13:29" x14ac:dyDescent="0.2">
      <c r="M785" s="45"/>
      <c r="N785" s="45"/>
      <c r="O785" s="45"/>
      <c r="P785" s="97"/>
      <c r="R785" s="114"/>
      <c r="S785" s="91"/>
      <c r="T785" s="7"/>
      <c r="U785" s="7"/>
      <c r="V785" s="7"/>
      <c r="W785" s="7"/>
      <c r="X785" s="7"/>
      <c r="Y785" s="7"/>
      <c r="Z785" s="7"/>
      <c r="AA785" s="7"/>
      <c r="AB785" s="7"/>
      <c r="AC785" s="7"/>
    </row>
    <row r="786" spans="13:29" x14ac:dyDescent="0.2">
      <c r="M786" s="45"/>
      <c r="N786" s="45"/>
      <c r="O786" s="45"/>
      <c r="P786" s="97"/>
      <c r="R786" s="114"/>
      <c r="S786" s="91"/>
      <c r="T786" s="7"/>
      <c r="U786" s="7"/>
      <c r="V786" s="7"/>
      <c r="W786" s="7"/>
      <c r="X786" s="7"/>
      <c r="Y786" s="7"/>
      <c r="Z786" s="7"/>
      <c r="AA786" s="7"/>
      <c r="AB786" s="7"/>
      <c r="AC786" s="7"/>
    </row>
    <row r="787" spans="13:29" x14ac:dyDescent="0.2">
      <c r="M787" s="45"/>
      <c r="N787" s="45"/>
      <c r="O787" s="45"/>
      <c r="P787" s="97"/>
      <c r="R787" s="114"/>
      <c r="S787" s="91"/>
      <c r="T787" s="7"/>
      <c r="U787" s="7"/>
      <c r="V787" s="7"/>
      <c r="W787" s="7"/>
      <c r="X787" s="7"/>
      <c r="Y787" s="7"/>
      <c r="Z787" s="7"/>
      <c r="AA787" s="7"/>
      <c r="AB787" s="7"/>
      <c r="AC787" s="7"/>
    </row>
    <row r="788" spans="13:29" x14ac:dyDescent="0.2">
      <c r="M788" s="45"/>
      <c r="N788" s="45"/>
      <c r="O788" s="45"/>
      <c r="P788" s="97"/>
      <c r="R788" s="114"/>
      <c r="S788" s="91"/>
      <c r="T788" s="7"/>
      <c r="U788" s="7"/>
      <c r="V788" s="7"/>
      <c r="W788" s="7"/>
      <c r="X788" s="7"/>
      <c r="Y788" s="7"/>
      <c r="Z788" s="7"/>
      <c r="AA788" s="7"/>
      <c r="AB788" s="7"/>
      <c r="AC788" s="7"/>
    </row>
    <row r="789" spans="13:29" x14ac:dyDescent="0.2">
      <c r="M789" s="45"/>
      <c r="N789" s="45"/>
      <c r="O789" s="45"/>
      <c r="P789" s="97"/>
      <c r="R789" s="114"/>
      <c r="S789" s="91"/>
      <c r="T789" s="7"/>
      <c r="U789" s="7"/>
      <c r="V789" s="7"/>
      <c r="W789" s="7"/>
      <c r="X789" s="7"/>
      <c r="Y789" s="7"/>
      <c r="Z789" s="7"/>
      <c r="AA789" s="7"/>
      <c r="AB789" s="7"/>
      <c r="AC789" s="7"/>
    </row>
    <row r="790" spans="13:29" x14ac:dyDescent="0.2">
      <c r="M790" s="45"/>
      <c r="N790" s="45"/>
      <c r="O790" s="45"/>
      <c r="P790" s="97"/>
      <c r="R790" s="114"/>
      <c r="S790" s="91"/>
      <c r="T790" s="7"/>
      <c r="U790" s="7"/>
      <c r="V790" s="7"/>
      <c r="W790" s="7"/>
      <c r="X790" s="7"/>
      <c r="Y790" s="7"/>
      <c r="Z790" s="7"/>
      <c r="AA790" s="7"/>
      <c r="AB790" s="7"/>
      <c r="AC790" s="7"/>
    </row>
    <row r="791" spans="13:29" x14ac:dyDescent="0.2">
      <c r="M791" s="45"/>
      <c r="N791" s="45"/>
      <c r="O791" s="45"/>
      <c r="P791" s="97"/>
      <c r="R791" s="114"/>
      <c r="S791" s="91"/>
      <c r="T791" s="7"/>
      <c r="U791" s="7"/>
      <c r="V791" s="7"/>
      <c r="W791" s="7"/>
      <c r="X791" s="7"/>
      <c r="Y791" s="7"/>
      <c r="Z791" s="7"/>
      <c r="AA791" s="7"/>
      <c r="AB791" s="7"/>
      <c r="AC791" s="7"/>
    </row>
    <row r="792" spans="13:29" x14ac:dyDescent="0.2">
      <c r="M792" s="45"/>
      <c r="N792" s="45"/>
      <c r="O792" s="45"/>
      <c r="P792" s="97"/>
      <c r="R792" s="114"/>
      <c r="S792" s="91"/>
      <c r="T792" s="7"/>
      <c r="U792" s="7"/>
      <c r="V792" s="7"/>
      <c r="W792" s="7"/>
      <c r="X792" s="7"/>
      <c r="Y792" s="7"/>
      <c r="Z792" s="7"/>
      <c r="AA792" s="7"/>
      <c r="AB792" s="7"/>
      <c r="AC792" s="7"/>
    </row>
    <row r="793" spans="13:29" x14ac:dyDescent="0.2">
      <c r="M793" s="45"/>
      <c r="N793" s="45"/>
      <c r="O793" s="45"/>
      <c r="P793" s="97"/>
      <c r="R793" s="114"/>
      <c r="S793" s="91"/>
      <c r="T793" s="7"/>
      <c r="U793" s="7"/>
      <c r="V793" s="7"/>
      <c r="W793" s="7"/>
      <c r="X793" s="7"/>
      <c r="Y793" s="7"/>
      <c r="Z793" s="7"/>
      <c r="AA793" s="7"/>
      <c r="AB793" s="7"/>
      <c r="AC793" s="7"/>
    </row>
    <row r="794" spans="13:29" x14ac:dyDescent="0.2">
      <c r="M794" s="45"/>
      <c r="N794" s="45"/>
      <c r="O794" s="45"/>
      <c r="P794" s="97"/>
      <c r="R794" s="114"/>
      <c r="S794" s="91"/>
      <c r="T794" s="7"/>
      <c r="U794" s="7"/>
      <c r="V794" s="7"/>
      <c r="W794" s="7"/>
      <c r="X794" s="7"/>
      <c r="Y794" s="7"/>
      <c r="Z794" s="7"/>
      <c r="AA794" s="7"/>
      <c r="AB794" s="7"/>
      <c r="AC794" s="7"/>
    </row>
    <row r="795" spans="13:29" x14ac:dyDescent="0.2">
      <c r="M795" s="45"/>
      <c r="N795" s="45"/>
      <c r="O795" s="45"/>
      <c r="P795" s="97"/>
      <c r="R795" s="114"/>
      <c r="S795" s="91"/>
      <c r="T795" s="7"/>
      <c r="U795" s="7"/>
      <c r="V795" s="7"/>
      <c r="W795" s="7"/>
      <c r="X795" s="7"/>
      <c r="Y795" s="7"/>
      <c r="Z795" s="7"/>
      <c r="AA795" s="7"/>
      <c r="AB795" s="7"/>
      <c r="AC795" s="7"/>
    </row>
    <row r="796" spans="13:29" x14ac:dyDescent="0.2">
      <c r="M796" s="45"/>
      <c r="N796" s="45"/>
      <c r="O796" s="45"/>
      <c r="P796" s="97"/>
      <c r="R796" s="114"/>
      <c r="S796" s="91"/>
      <c r="T796" s="7"/>
      <c r="U796" s="7"/>
      <c r="V796" s="7"/>
      <c r="W796" s="7"/>
      <c r="X796" s="7"/>
      <c r="Y796" s="7"/>
      <c r="Z796" s="7"/>
      <c r="AA796" s="7"/>
      <c r="AB796" s="7"/>
      <c r="AC796" s="7"/>
    </row>
    <row r="797" spans="13:29" x14ac:dyDescent="0.2">
      <c r="M797" s="45"/>
      <c r="N797" s="45"/>
      <c r="O797" s="45"/>
      <c r="P797" s="97"/>
      <c r="R797" s="114"/>
      <c r="S797" s="91"/>
      <c r="T797" s="7"/>
      <c r="U797" s="7"/>
      <c r="V797" s="7"/>
      <c r="W797" s="7"/>
      <c r="X797" s="7"/>
      <c r="Y797" s="7"/>
      <c r="Z797" s="7"/>
      <c r="AA797" s="7"/>
      <c r="AB797" s="7"/>
      <c r="AC797" s="7"/>
    </row>
    <row r="798" spans="13:29" x14ac:dyDescent="0.2">
      <c r="M798" s="45"/>
      <c r="N798" s="45"/>
      <c r="O798" s="45"/>
      <c r="P798" s="97"/>
      <c r="R798" s="114"/>
      <c r="S798" s="91"/>
      <c r="T798" s="7"/>
      <c r="U798" s="7"/>
      <c r="V798" s="7"/>
      <c r="W798" s="7"/>
      <c r="X798" s="7"/>
      <c r="Y798" s="7"/>
      <c r="Z798" s="7"/>
      <c r="AA798" s="7"/>
      <c r="AB798" s="7"/>
      <c r="AC798" s="7"/>
    </row>
    <row r="799" spans="13:29" x14ac:dyDescent="0.2">
      <c r="M799" s="45"/>
      <c r="N799" s="45"/>
      <c r="O799" s="45"/>
      <c r="P799" s="97"/>
      <c r="R799" s="114"/>
      <c r="S799" s="91"/>
      <c r="T799" s="7"/>
      <c r="U799" s="7"/>
      <c r="V799" s="7"/>
      <c r="W799" s="7"/>
      <c r="X799" s="7"/>
      <c r="Y799" s="7"/>
      <c r="Z799" s="7"/>
      <c r="AA799" s="7"/>
      <c r="AB799" s="7"/>
      <c r="AC799" s="7"/>
    </row>
    <row r="800" spans="13:29" x14ac:dyDescent="0.2">
      <c r="M800" s="45"/>
      <c r="N800" s="45"/>
      <c r="O800" s="45"/>
      <c r="P800" s="97"/>
      <c r="R800" s="114"/>
      <c r="S800" s="91"/>
      <c r="T800" s="7"/>
      <c r="U800" s="7"/>
      <c r="V800" s="7"/>
      <c r="W800" s="7"/>
      <c r="X800" s="7"/>
      <c r="Y800" s="7"/>
      <c r="Z800" s="7"/>
      <c r="AA800" s="7"/>
      <c r="AB800" s="7"/>
      <c r="AC800" s="7"/>
    </row>
    <row r="801" spans="13:29" x14ac:dyDescent="0.2">
      <c r="M801" s="45"/>
      <c r="N801" s="45"/>
      <c r="O801" s="45"/>
      <c r="P801" s="97"/>
      <c r="R801" s="114"/>
      <c r="S801" s="91"/>
      <c r="T801" s="7"/>
      <c r="U801" s="7"/>
      <c r="V801" s="7"/>
      <c r="W801" s="7"/>
      <c r="X801" s="7"/>
      <c r="Y801" s="7"/>
      <c r="Z801" s="7"/>
      <c r="AA801" s="7"/>
      <c r="AB801" s="7"/>
      <c r="AC801" s="7"/>
    </row>
    <row r="802" spans="13:29" x14ac:dyDescent="0.2">
      <c r="M802" s="45"/>
      <c r="N802" s="45"/>
      <c r="O802" s="45"/>
      <c r="P802" s="97"/>
      <c r="R802" s="114"/>
      <c r="S802" s="91"/>
      <c r="T802" s="7"/>
      <c r="U802" s="7"/>
      <c r="V802" s="7"/>
      <c r="W802" s="7"/>
      <c r="X802" s="7"/>
      <c r="Y802" s="7"/>
      <c r="Z802" s="7"/>
      <c r="AA802" s="7"/>
      <c r="AB802" s="7"/>
      <c r="AC802" s="7"/>
    </row>
    <row r="803" spans="13:29" x14ac:dyDescent="0.2">
      <c r="M803" s="45"/>
      <c r="N803" s="45"/>
      <c r="O803" s="45"/>
      <c r="P803" s="97"/>
      <c r="R803" s="114"/>
      <c r="S803" s="91"/>
      <c r="T803" s="7"/>
      <c r="U803" s="7"/>
      <c r="V803" s="7"/>
      <c r="W803" s="7"/>
      <c r="X803" s="7"/>
      <c r="Y803" s="7"/>
      <c r="Z803" s="7"/>
      <c r="AA803" s="7"/>
      <c r="AB803" s="7"/>
      <c r="AC803" s="7"/>
    </row>
    <row r="804" spans="13:29" x14ac:dyDescent="0.2">
      <c r="M804" s="45"/>
      <c r="N804" s="45"/>
      <c r="O804" s="45"/>
      <c r="P804" s="97"/>
      <c r="R804" s="114"/>
      <c r="S804" s="91"/>
      <c r="T804" s="7"/>
      <c r="U804" s="7"/>
      <c r="V804" s="7"/>
      <c r="W804" s="7"/>
      <c r="X804" s="7"/>
      <c r="Y804" s="7"/>
      <c r="Z804" s="7"/>
      <c r="AA804" s="7"/>
      <c r="AB804" s="7"/>
      <c r="AC804" s="7"/>
    </row>
    <row r="805" spans="13:29" x14ac:dyDescent="0.2">
      <c r="M805" s="45"/>
      <c r="N805" s="45"/>
      <c r="O805" s="45"/>
      <c r="P805" s="97"/>
      <c r="R805" s="114"/>
      <c r="S805" s="91"/>
      <c r="T805" s="7"/>
      <c r="U805" s="7"/>
      <c r="V805" s="7"/>
      <c r="W805" s="7"/>
      <c r="X805" s="7"/>
      <c r="Y805" s="7"/>
      <c r="Z805" s="7"/>
      <c r="AA805" s="7"/>
      <c r="AB805" s="7"/>
      <c r="AC805" s="7"/>
    </row>
    <row r="806" spans="13:29" x14ac:dyDescent="0.2">
      <c r="M806" s="45"/>
      <c r="N806" s="45"/>
      <c r="O806" s="45"/>
      <c r="P806" s="97"/>
      <c r="R806" s="114"/>
      <c r="S806" s="91"/>
      <c r="T806" s="7"/>
      <c r="U806" s="7"/>
      <c r="V806" s="7"/>
      <c r="W806" s="7"/>
      <c r="X806" s="7"/>
      <c r="Y806" s="7"/>
      <c r="Z806" s="7"/>
      <c r="AA806" s="7"/>
      <c r="AB806" s="7"/>
      <c r="AC806" s="7"/>
    </row>
    <row r="807" spans="13:29" x14ac:dyDescent="0.2">
      <c r="M807" s="45"/>
      <c r="N807" s="45"/>
      <c r="O807" s="45"/>
      <c r="P807" s="97"/>
      <c r="R807" s="114"/>
      <c r="S807" s="91"/>
      <c r="T807" s="7"/>
      <c r="U807" s="7"/>
      <c r="V807" s="7"/>
      <c r="W807" s="7"/>
      <c r="X807" s="7"/>
      <c r="Y807" s="7"/>
      <c r="Z807" s="7"/>
      <c r="AA807" s="7"/>
      <c r="AB807" s="7"/>
      <c r="AC807" s="7"/>
    </row>
    <row r="808" spans="13:29" x14ac:dyDescent="0.2">
      <c r="M808" s="45"/>
      <c r="N808" s="45"/>
      <c r="O808" s="45"/>
      <c r="P808" s="97"/>
      <c r="R808" s="114"/>
      <c r="S808" s="91"/>
      <c r="T808" s="7"/>
      <c r="U808" s="7"/>
      <c r="V808" s="7"/>
      <c r="W808" s="7"/>
      <c r="X808" s="7"/>
      <c r="Y808" s="7"/>
      <c r="Z808" s="7"/>
      <c r="AA808" s="7"/>
      <c r="AB808" s="7"/>
      <c r="AC808" s="7"/>
    </row>
    <row r="809" spans="13:29" x14ac:dyDescent="0.2">
      <c r="M809" s="45"/>
      <c r="N809" s="45"/>
      <c r="O809" s="45"/>
      <c r="P809" s="97"/>
      <c r="R809" s="114"/>
      <c r="S809" s="91"/>
      <c r="T809" s="7"/>
      <c r="U809" s="7"/>
      <c r="V809" s="7"/>
      <c r="W809" s="7"/>
      <c r="X809" s="7"/>
      <c r="Y809" s="7"/>
      <c r="Z809" s="7"/>
      <c r="AA809" s="7"/>
      <c r="AB809" s="7"/>
      <c r="AC809" s="7"/>
    </row>
    <row r="810" spans="13:29" x14ac:dyDescent="0.2">
      <c r="M810" s="45"/>
      <c r="N810" s="45"/>
      <c r="O810" s="45"/>
      <c r="P810" s="97"/>
      <c r="R810" s="114"/>
      <c r="S810" s="91"/>
      <c r="T810" s="7"/>
      <c r="U810" s="7"/>
      <c r="V810" s="7"/>
      <c r="W810" s="7"/>
      <c r="X810" s="7"/>
      <c r="Y810" s="7"/>
      <c r="Z810" s="7"/>
      <c r="AA810" s="7"/>
      <c r="AB810" s="7"/>
      <c r="AC810" s="7"/>
    </row>
    <row r="811" spans="13:29" x14ac:dyDescent="0.2">
      <c r="M811" s="45"/>
      <c r="N811" s="45"/>
      <c r="O811" s="45"/>
      <c r="P811" s="97"/>
      <c r="R811" s="114"/>
      <c r="S811" s="91"/>
      <c r="T811" s="7"/>
      <c r="U811" s="7"/>
      <c r="V811" s="7"/>
      <c r="W811" s="7"/>
      <c r="X811" s="7"/>
      <c r="Y811" s="7"/>
      <c r="Z811" s="7"/>
      <c r="AA811" s="7"/>
      <c r="AB811" s="7"/>
      <c r="AC811" s="7"/>
    </row>
    <row r="812" spans="13:29" x14ac:dyDescent="0.2">
      <c r="M812" s="45"/>
      <c r="N812" s="45"/>
      <c r="O812" s="45"/>
      <c r="P812" s="97"/>
      <c r="R812" s="114"/>
      <c r="S812" s="91"/>
      <c r="T812" s="7"/>
      <c r="U812" s="7"/>
      <c r="V812" s="7"/>
      <c r="W812" s="7"/>
      <c r="X812" s="7"/>
      <c r="Y812" s="7"/>
      <c r="Z812" s="7"/>
      <c r="AA812" s="7"/>
      <c r="AB812" s="7"/>
      <c r="AC812" s="7"/>
    </row>
    <row r="813" spans="13:29" x14ac:dyDescent="0.2">
      <c r="M813" s="45"/>
      <c r="N813" s="45"/>
      <c r="O813" s="45"/>
      <c r="P813" s="97"/>
      <c r="R813" s="114"/>
      <c r="S813" s="91"/>
      <c r="T813" s="7"/>
      <c r="U813" s="7"/>
      <c r="V813" s="7"/>
      <c r="W813" s="7"/>
      <c r="X813" s="7"/>
      <c r="Y813" s="7"/>
      <c r="Z813" s="7"/>
      <c r="AA813" s="7"/>
      <c r="AB813" s="7"/>
      <c r="AC813" s="7"/>
    </row>
    <row r="814" spans="13:29" x14ac:dyDescent="0.2">
      <c r="M814" s="45"/>
      <c r="N814" s="45"/>
      <c r="O814" s="45"/>
      <c r="P814" s="97"/>
      <c r="R814" s="114"/>
      <c r="S814" s="91"/>
      <c r="T814" s="7"/>
      <c r="U814" s="7"/>
      <c r="V814" s="7"/>
      <c r="W814" s="7"/>
      <c r="X814" s="7"/>
      <c r="Y814" s="7"/>
      <c r="Z814" s="7"/>
      <c r="AA814" s="7"/>
      <c r="AB814" s="7"/>
      <c r="AC814" s="7"/>
    </row>
    <row r="815" spans="13:29" x14ac:dyDescent="0.2">
      <c r="M815" s="45"/>
      <c r="N815" s="45"/>
      <c r="O815" s="45"/>
      <c r="P815" s="97"/>
      <c r="R815" s="114"/>
      <c r="S815" s="91"/>
      <c r="T815" s="7"/>
      <c r="U815" s="7"/>
      <c r="V815" s="7"/>
      <c r="W815" s="7"/>
      <c r="X815" s="7"/>
      <c r="Y815" s="7"/>
      <c r="Z815" s="7"/>
      <c r="AA815" s="7"/>
      <c r="AB815" s="7"/>
      <c r="AC815" s="7"/>
    </row>
    <row r="816" spans="13:29" x14ac:dyDescent="0.2">
      <c r="M816" s="45"/>
      <c r="N816" s="45"/>
      <c r="O816" s="45"/>
      <c r="P816" s="97"/>
      <c r="R816" s="114"/>
      <c r="S816" s="91"/>
      <c r="T816" s="7"/>
      <c r="U816" s="7"/>
      <c r="V816" s="7"/>
      <c r="W816" s="7"/>
      <c r="X816" s="7"/>
      <c r="Y816" s="7"/>
      <c r="Z816" s="7"/>
      <c r="AA816" s="7"/>
      <c r="AB816" s="7"/>
      <c r="AC816" s="7"/>
    </row>
    <row r="817" spans="13:29" x14ac:dyDescent="0.2">
      <c r="M817" s="45"/>
      <c r="N817" s="45"/>
      <c r="O817" s="45"/>
      <c r="P817" s="97"/>
      <c r="R817" s="114"/>
      <c r="S817" s="91"/>
      <c r="T817" s="7"/>
      <c r="U817" s="7"/>
      <c r="V817" s="7"/>
      <c r="W817" s="7"/>
      <c r="X817" s="7"/>
      <c r="Y817" s="7"/>
      <c r="Z817" s="7"/>
      <c r="AA817" s="7"/>
      <c r="AB817" s="7"/>
      <c r="AC817" s="7"/>
    </row>
    <row r="818" spans="13:29" x14ac:dyDescent="0.2">
      <c r="M818" s="45"/>
      <c r="N818" s="45"/>
      <c r="O818" s="45"/>
      <c r="P818" s="97"/>
      <c r="R818" s="114"/>
      <c r="S818" s="91"/>
      <c r="T818" s="7"/>
      <c r="U818" s="7"/>
      <c r="V818" s="7"/>
      <c r="W818" s="7"/>
      <c r="X818" s="7"/>
      <c r="Y818" s="7"/>
      <c r="Z818" s="7"/>
      <c r="AA818" s="7"/>
      <c r="AB818" s="7"/>
      <c r="AC818" s="7"/>
    </row>
    <row r="819" spans="13:29" x14ac:dyDescent="0.2">
      <c r="M819" s="45"/>
      <c r="N819" s="45"/>
      <c r="O819" s="45"/>
      <c r="P819" s="97"/>
      <c r="R819" s="114"/>
      <c r="S819" s="91"/>
      <c r="T819" s="7"/>
      <c r="U819" s="7"/>
      <c r="V819" s="7"/>
      <c r="W819" s="7"/>
      <c r="X819" s="7"/>
      <c r="Y819" s="7"/>
      <c r="Z819" s="7"/>
      <c r="AA819" s="7"/>
      <c r="AB819" s="7"/>
      <c r="AC819" s="7"/>
    </row>
    <row r="820" spans="13:29" x14ac:dyDescent="0.2">
      <c r="M820" s="45"/>
      <c r="N820" s="45"/>
      <c r="O820" s="45"/>
      <c r="P820" s="97"/>
      <c r="R820" s="114"/>
      <c r="S820" s="91"/>
      <c r="T820" s="7"/>
      <c r="U820" s="7"/>
      <c r="V820" s="7"/>
      <c r="W820" s="7"/>
      <c r="X820" s="7"/>
      <c r="Y820" s="7"/>
      <c r="Z820" s="7"/>
      <c r="AA820" s="7"/>
      <c r="AB820" s="7"/>
      <c r="AC820" s="7"/>
    </row>
    <row r="821" spans="13:29" x14ac:dyDescent="0.2">
      <c r="M821" s="45"/>
      <c r="N821" s="45"/>
      <c r="O821" s="45"/>
      <c r="P821" s="97"/>
      <c r="R821" s="114"/>
      <c r="S821" s="91"/>
      <c r="T821" s="7"/>
      <c r="U821" s="7"/>
      <c r="V821" s="7"/>
      <c r="W821" s="7"/>
      <c r="X821" s="7"/>
      <c r="Y821" s="7"/>
      <c r="Z821" s="7"/>
      <c r="AA821" s="7"/>
      <c r="AB821" s="7"/>
      <c r="AC821" s="7"/>
    </row>
    <row r="822" spans="13:29" x14ac:dyDescent="0.2">
      <c r="M822" s="45"/>
      <c r="N822" s="45"/>
      <c r="O822" s="45"/>
      <c r="P822" s="97"/>
      <c r="R822" s="114"/>
      <c r="S822" s="91"/>
      <c r="T822" s="7"/>
      <c r="U822" s="7"/>
      <c r="V822" s="7"/>
      <c r="W822" s="7"/>
      <c r="X822" s="7"/>
      <c r="Y822" s="7"/>
      <c r="Z822" s="7"/>
      <c r="AA822" s="7"/>
      <c r="AB822" s="7"/>
      <c r="AC822" s="7"/>
    </row>
    <row r="823" spans="13:29" x14ac:dyDescent="0.2">
      <c r="M823" s="45"/>
      <c r="N823" s="45"/>
      <c r="O823" s="45"/>
      <c r="P823" s="97"/>
      <c r="R823" s="114"/>
      <c r="S823" s="91"/>
      <c r="T823" s="7"/>
      <c r="U823" s="7"/>
      <c r="V823" s="7"/>
      <c r="W823" s="7"/>
      <c r="X823" s="7"/>
      <c r="Y823" s="7"/>
      <c r="Z823" s="7"/>
      <c r="AA823" s="7"/>
      <c r="AB823" s="7"/>
      <c r="AC823" s="7"/>
    </row>
    <row r="824" spans="13:29" x14ac:dyDescent="0.2">
      <c r="M824" s="45"/>
      <c r="N824" s="45"/>
      <c r="O824" s="45"/>
      <c r="P824" s="97"/>
      <c r="R824" s="114"/>
      <c r="S824" s="91"/>
      <c r="T824" s="7"/>
      <c r="U824" s="7"/>
      <c r="V824" s="7"/>
      <c r="W824" s="7"/>
      <c r="X824" s="7"/>
      <c r="Y824" s="7"/>
      <c r="Z824" s="7"/>
      <c r="AA824" s="7"/>
      <c r="AB824" s="7"/>
      <c r="AC824" s="7"/>
    </row>
    <row r="825" spans="13:29" x14ac:dyDescent="0.2">
      <c r="M825" s="45"/>
      <c r="N825" s="45"/>
      <c r="O825" s="45"/>
      <c r="P825" s="97"/>
      <c r="R825" s="114"/>
      <c r="S825" s="91"/>
      <c r="T825" s="7"/>
      <c r="U825" s="7"/>
      <c r="V825" s="7"/>
      <c r="W825" s="7"/>
      <c r="X825" s="7"/>
      <c r="Y825" s="7"/>
      <c r="Z825" s="7"/>
      <c r="AA825" s="7"/>
      <c r="AB825" s="7"/>
      <c r="AC825" s="7"/>
    </row>
    <row r="826" spans="13:29" x14ac:dyDescent="0.2">
      <c r="M826" s="45"/>
      <c r="N826" s="45"/>
      <c r="O826" s="45"/>
      <c r="P826" s="97"/>
      <c r="R826" s="114"/>
      <c r="S826" s="91"/>
      <c r="T826" s="7"/>
      <c r="U826" s="7"/>
      <c r="V826" s="7"/>
      <c r="W826" s="7"/>
      <c r="X826" s="7"/>
      <c r="Y826" s="7"/>
      <c r="Z826" s="7"/>
      <c r="AA826" s="7"/>
      <c r="AB826" s="7"/>
      <c r="AC826" s="7"/>
    </row>
    <row r="827" spans="13:29" x14ac:dyDescent="0.2">
      <c r="M827" s="45"/>
      <c r="N827" s="45"/>
      <c r="O827" s="45"/>
      <c r="P827" s="97"/>
      <c r="R827" s="114"/>
      <c r="S827" s="91"/>
      <c r="T827" s="7"/>
      <c r="U827" s="7"/>
      <c r="V827" s="7"/>
      <c r="W827" s="7"/>
      <c r="X827" s="7"/>
      <c r="Y827" s="7"/>
      <c r="Z827" s="7"/>
      <c r="AA827" s="7"/>
      <c r="AB827" s="7"/>
      <c r="AC827" s="7"/>
    </row>
    <row r="828" spans="13:29" x14ac:dyDescent="0.2">
      <c r="M828" s="45"/>
      <c r="N828" s="45"/>
      <c r="O828" s="45"/>
      <c r="P828" s="97"/>
      <c r="R828" s="114"/>
      <c r="S828" s="91"/>
      <c r="T828" s="7"/>
      <c r="U828" s="7"/>
      <c r="V828" s="7"/>
      <c r="W828" s="7"/>
      <c r="X828" s="7"/>
      <c r="Y828" s="7"/>
      <c r="Z828" s="7"/>
      <c r="AA828" s="7"/>
      <c r="AB828" s="7"/>
      <c r="AC828" s="7"/>
    </row>
    <row r="829" spans="13:29" x14ac:dyDescent="0.2">
      <c r="M829" s="45"/>
      <c r="N829" s="45"/>
      <c r="O829" s="45"/>
      <c r="P829" s="97"/>
      <c r="R829" s="114"/>
      <c r="S829" s="91"/>
      <c r="T829" s="7"/>
      <c r="U829" s="7"/>
      <c r="V829" s="7"/>
      <c r="W829" s="7"/>
      <c r="X829" s="7"/>
      <c r="Y829" s="7"/>
      <c r="Z829" s="7"/>
      <c r="AA829" s="7"/>
      <c r="AB829" s="7"/>
      <c r="AC829" s="7"/>
    </row>
    <row r="830" spans="13:29" x14ac:dyDescent="0.2">
      <c r="M830" s="45"/>
      <c r="N830" s="45"/>
      <c r="O830" s="45"/>
      <c r="P830" s="97"/>
      <c r="R830" s="114"/>
      <c r="S830" s="91"/>
      <c r="T830" s="7"/>
      <c r="U830" s="7"/>
      <c r="V830" s="7"/>
      <c r="W830" s="7"/>
      <c r="X830" s="7"/>
      <c r="Y830" s="7"/>
      <c r="Z830" s="7"/>
      <c r="AA830" s="7"/>
      <c r="AB830" s="7"/>
      <c r="AC830" s="7"/>
    </row>
    <row r="831" spans="13:29" x14ac:dyDescent="0.2">
      <c r="M831" s="45"/>
      <c r="N831" s="45"/>
      <c r="O831" s="45"/>
      <c r="P831" s="97"/>
      <c r="R831" s="114"/>
      <c r="S831" s="91"/>
      <c r="T831" s="7"/>
      <c r="U831" s="7"/>
      <c r="V831" s="7"/>
      <c r="W831" s="7"/>
      <c r="X831" s="7"/>
      <c r="Y831" s="7"/>
      <c r="Z831" s="7"/>
      <c r="AA831" s="7"/>
      <c r="AB831" s="7"/>
      <c r="AC831" s="7"/>
    </row>
    <row r="832" spans="13:29" x14ac:dyDescent="0.2">
      <c r="M832" s="45"/>
      <c r="N832" s="45"/>
      <c r="O832" s="45"/>
      <c r="P832" s="97"/>
      <c r="R832" s="114"/>
      <c r="S832" s="91"/>
      <c r="T832" s="7"/>
      <c r="U832" s="7"/>
      <c r="V832" s="7"/>
      <c r="W832" s="7"/>
      <c r="X832" s="7"/>
      <c r="Y832" s="7"/>
      <c r="Z832" s="7"/>
      <c r="AA832" s="7"/>
      <c r="AB832" s="7"/>
      <c r="AC832" s="7"/>
    </row>
    <row r="833" spans="13:29" x14ac:dyDescent="0.2">
      <c r="M833" s="45"/>
      <c r="N833" s="45"/>
      <c r="O833" s="45"/>
      <c r="P833" s="97"/>
      <c r="R833" s="114"/>
      <c r="S833" s="91"/>
      <c r="T833" s="7"/>
      <c r="U833" s="7"/>
      <c r="V833" s="7"/>
      <c r="W833" s="7"/>
      <c r="X833" s="7"/>
      <c r="Y833" s="7"/>
      <c r="Z833" s="7"/>
      <c r="AA833" s="7"/>
      <c r="AB833" s="7"/>
      <c r="AC833" s="7"/>
    </row>
    <row r="834" spans="13:29" x14ac:dyDescent="0.2">
      <c r="M834" s="45"/>
      <c r="N834" s="45"/>
      <c r="O834" s="45"/>
      <c r="P834" s="97"/>
      <c r="R834" s="114"/>
      <c r="S834" s="91"/>
      <c r="T834" s="7"/>
      <c r="U834" s="7"/>
      <c r="V834" s="7"/>
      <c r="W834" s="7"/>
      <c r="X834" s="7"/>
      <c r="Y834" s="7"/>
      <c r="Z834" s="7"/>
      <c r="AA834" s="7"/>
      <c r="AB834" s="7"/>
      <c r="AC834" s="7"/>
    </row>
    <row r="835" spans="13:29" x14ac:dyDescent="0.2">
      <c r="M835" s="45"/>
      <c r="N835" s="45"/>
      <c r="O835" s="45"/>
      <c r="P835" s="97"/>
      <c r="R835" s="114"/>
      <c r="S835" s="91"/>
      <c r="T835" s="7"/>
      <c r="U835" s="7"/>
      <c r="V835" s="7"/>
      <c r="W835" s="7"/>
      <c r="X835" s="7"/>
      <c r="Y835" s="7"/>
      <c r="Z835" s="7"/>
      <c r="AA835" s="7"/>
      <c r="AB835" s="7"/>
      <c r="AC835" s="7"/>
    </row>
    <row r="836" spans="13:29" x14ac:dyDescent="0.2">
      <c r="M836" s="45"/>
      <c r="N836" s="45"/>
      <c r="O836" s="45"/>
      <c r="P836" s="97"/>
      <c r="R836" s="114"/>
      <c r="S836" s="91"/>
      <c r="T836" s="7"/>
      <c r="U836" s="7"/>
      <c r="V836" s="7"/>
      <c r="W836" s="7"/>
      <c r="X836" s="7"/>
      <c r="Y836" s="7"/>
      <c r="Z836" s="7"/>
      <c r="AA836" s="7"/>
      <c r="AB836" s="7"/>
      <c r="AC836" s="7"/>
    </row>
    <row r="837" spans="13:29" x14ac:dyDescent="0.2">
      <c r="M837" s="45"/>
      <c r="N837" s="45"/>
      <c r="O837" s="45"/>
      <c r="P837" s="97"/>
      <c r="R837" s="114"/>
      <c r="S837" s="91"/>
      <c r="T837" s="7"/>
      <c r="U837" s="7"/>
      <c r="V837" s="7"/>
      <c r="W837" s="7"/>
      <c r="X837" s="7"/>
      <c r="Y837" s="7"/>
      <c r="Z837" s="7"/>
      <c r="AA837" s="7"/>
      <c r="AB837" s="7"/>
      <c r="AC837" s="7"/>
    </row>
    <row r="838" spans="13:29" x14ac:dyDescent="0.2">
      <c r="M838" s="45"/>
      <c r="N838" s="45"/>
      <c r="O838" s="45"/>
      <c r="P838" s="97"/>
      <c r="R838" s="114"/>
      <c r="S838" s="91"/>
      <c r="T838" s="7"/>
      <c r="U838" s="7"/>
      <c r="V838" s="7"/>
      <c r="W838" s="7"/>
      <c r="X838" s="7"/>
      <c r="Y838" s="7"/>
      <c r="Z838" s="7"/>
      <c r="AA838" s="7"/>
      <c r="AB838" s="7"/>
      <c r="AC838" s="7"/>
    </row>
    <row r="839" spans="13:29" x14ac:dyDescent="0.2">
      <c r="M839" s="45"/>
      <c r="N839" s="45"/>
      <c r="O839" s="45"/>
      <c r="P839" s="97"/>
      <c r="R839" s="114"/>
      <c r="S839" s="91"/>
      <c r="T839" s="7"/>
      <c r="U839" s="7"/>
      <c r="V839" s="7"/>
      <c r="W839" s="7"/>
      <c r="X839" s="7"/>
      <c r="Y839" s="7"/>
      <c r="Z839" s="7"/>
      <c r="AA839" s="7"/>
      <c r="AB839" s="7"/>
      <c r="AC839" s="7"/>
    </row>
    <row r="840" spans="13:29" x14ac:dyDescent="0.2">
      <c r="M840" s="45"/>
      <c r="N840" s="45"/>
      <c r="O840" s="45"/>
      <c r="P840" s="97"/>
      <c r="R840" s="114"/>
      <c r="S840" s="91"/>
      <c r="T840" s="7"/>
      <c r="U840" s="7"/>
      <c r="V840" s="7"/>
      <c r="W840" s="7"/>
      <c r="X840" s="7"/>
      <c r="Y840" s="7"/>
      <c r="Z840" s="7"/>
      <c r="AA840" s="7"/>
      <c r="AB840" s="7"/>
      <c r="AC840" s="7"/>
    </row>
    <row r="841" spans="13:29" x14ac:dyDescent="0.2">
      <c r="M841" s="45"/>
      <c r="N841" s="45"/>
      <c r="O841" s="45"/>
      <c r="P841" s="97"/>
      <c r="R841" s="114"/>
      <c r="S841" s="91"/>
      <c r="T841" s="7"/>
      <c r="U841" s="7"/>
      <c r="V841" s="7"/>
      <c r="W841" s="7"/>
      <c r="X841" s="7"/>
      <c r="Y841" s="7"/>
      <c r="Z841" s="7"/>
      <c r="AA841" s="7"/>
      <c r="AB841" s="7"/>
      <c r="AC841" s="7"/>
    </row>
    <row r="842" spans="13:29" x14ac:dyDescent="0.2">
      <c r="M842" s="45"/>
      <c r="N842" s="45"/>
      <c r="O842" s="45"/>
      <c r="P842" s="97"/>
      <c r="R842" s="114"/>
      <c r="S842" s="91"/>
      <c r="T842" s="7"/>
      <c r="U842" s="7"/>
      <c r="V842" s="7"/>
      <c r="W842" s="7"/>
      <c r="X842" s="7"/>
      <c r="Y842" s="7"/>
      <c r="Z842" s="7"/>
      <c r="AA842" s="7"/>
      <c r="AB842" s="7"/>
      <c r="AC842" s="7"/>
    </row>
    <row r="843" spans="13:29" x14ac:dyDescent="0.2">
      <c r="M843" s="45"/>
      <c r="N843" s="45"/>
      <c r="O843" s="45"/>
      <c r="P843" s="97"/>
      <c r="R843" s="114"/>
      <c r="S843" s="91"/>
      <c r="T843" s="7"/>
      <c r="U843" s="7"/>
      <c r="V843" s="7"/>
      <c r="W843" s="7"/>
      <c r="X843" s="7"/>
      <c r="Y843" s="7"/>
      <c r="Z843" s="7"/>
      <c r="AA843" s="7"/>
      <c r="AB843" s="7"/>
      <c r="AC843" s="7"/>
    </row>
    <row r="844" spans="13:29" x14ac:dyDescent="0.2">
      <c r="M844" s="45"/>
      <c r="N844" s="45"/>
      <c r="O844" s="45"/>
      <c r="P844" s="97"/>
      <c r="R844" s="114"/>
      <c r="S844" s="91"/>
      <c r="T844" s="7"/>
      <c r="U844" s="7"/>
      <c r="V844" s="7"/>
      <c r="W844" s="7"/>
      <c r="X844" s="7"/>
      <c r="Y844" s="7"/>
      <c r="Z844" s="7"/>
      <c r="AA844" s="7"/>
      <c r="AB844" s="7"/>
      <c r="AC844" s="7"/>
    </row>
    <row r="845" spans="13:29" x14ac:dyDescent="0.2">
      <c r="M845" s="45"/>
      <c r="N845" s="45"/>
      <c r="O845" s="45"/>
      <c r="P845" s="97"/>
      <c r="R845" s="114"/>
      <c r="S845" s="91"/>
      <c r="T845" s="7"/>
      <c r="U845" s="7"/>
      <c r="V845" s="7"/>
      <c r="W845" s="7"/>
      <c r="X845" s="7"/>
      <c r="Y845" s="7"/>
      <c r="Z845" s="7"/>
      <c r="AA845" s="7"/>
      <c r="AB845" s="7"/>
      <c r="AC845" s="7"/>
    </row>
    <row r="846" spans="13:29" x14ac:dyDescent="0.2">
      <c r="M846" s="45"/>
      <c r="N846" s="45"/>
      <c r="O846" s="45"/>
      <c r="P846" s="97"/>
      <c r="R846" s="114"/>
      <c r="S846" s="91"/>
      <c r="T846" s="7"/>
      <c r="U846" s="7"/>
      <c r="V846" s="7"/>
      <c r="W846" s="7"/>
      <c r="X846" s="7"/>
      <c r="Y846" s="7"/>
      <c r="Z846" s="7"/>
      <c r="AA846" s="7"/>
      <c r="AB846" s="7"/>
      <c r="AC846" s="7"/>
    </row>
    <row r="847" spans="13:29" x14ac:dyDescent="0.2">
      <c r="M847" s="45"/>
      <c r="N847" s="45"/>
      <c r="O847" s="45"/>
      <c r="P847" s="97"/>
      <c r="R847" s="114"/>
      <c r="S847" s="91"/>
      <c r="T847" s="7"/>
      <c r="U847" s="7"/>
      <c r="V847" s="7"/>
      <c r="W847" s="7"/>
      <c r="X847" s="7"/>
      <c r="Y847" s="7"/>
      <c r="Z847" s="7"/>
      <c r="AA847" s="7"/>
      <c r="AB847" s="7"/>
      <c r="AC847" s="7"/>
    </row>
    <row r="848" spans="13:29" x14ac:dyDescent="0.2">
      <c r="M848" s="45"/>
      <c r="N848" s="45"/>
      <c r="O848" s="45"/>
      <c r="P848" s="97"/>
      <c r="R848" s="114"/>
      <c r="S848" s="91"/>
      <c r="T848" s="7"/>
      <c r="U848" s="7"/>
      <c r="V848" s="7"/>
      <c r="W848" s="7"/>
      <c r="X848" s="7"/>
      <c r="Y848" s="7"/>
      <c r="Z848" s="7"/>
      <c r="AA848" s="7"/>
      <c r="AB848" s="7"/>
      <c r="AC848" s="7"/>
    </row>
    <row r="849" spans="13:29" x14ac:dyDescent="0.2">
      <c r="M849" s="45"/>
      <c r="N849" s="45"/>
      <c r="O849" s="45"/>
      <c r="P849" s="97"/>
      <c r="R849" s="114"/>
      <c r="S849" s="91"/>
      <c r="T849" s="7"/>
      <c r="U849" s="7"/>
      <c r="V849" s="7"/>
      <c r="W849" s="7"/>
      <c r="X849" s="7"/>
      <c r="Y849" s="7"/>
      <c r="Z849" s="7"/>
      <c r="AA849" s="7"/>
      <c r="AB849" s="7"/>
      <c r="AC849" s="7"/>
    </row>
    <row r="850" spans="13:29" x14ac:dyDescent="0.2">
      <c r="M850" s="45"/>
      <c r="N850" s="45"/>
      <c r="O850" s="45"/>
      <c r="P850" s="97"/>
      <c r="R850" s="114"/>
      <c r="S850" s="91"/>
      <c r="T850" s="7"/>
      <c r="U850" s="7"/>
      <c r="V850" s="7"/>
      <c r="W850" s="7"/>
      <c r="X850" s="7"/>
      <c r="Y850" s="7"/>
      <c r="Z850" s="7"/>
      <c r="AA850" s="7"/>
      <c r="AB850" s="7"/>
      <c r="AC850" s="7"/>
    </row>
    <row r="851" spans="13:29" x14ac:dyDescent="0.2">
      <c r="M851" s="45"/>
      <c r="N851" s="45"/>
      <c r="O851" s="45"/>
      <c r="P851" s="97"/>
      <c r="R851" s="114"/>
      <c r="S851" s="91"/>
      <c r="T851" s="7"/>
      <c r="U851" s="7"/>
      <c r="V851" s="7"/>
      <c r="W851" s="7"/>
      <c r="X851" s="7"/>
      <c r="Y851" s="7"/>
      <c r="Z851" s="7"/>
      <c r="AA851" s="7"/>
      <c r="AB851" s="7"/>
      <c r="AC851" s="7"/>
    </row>
    <row r="852" spans="13:29" x14ac:dyDescent="0.2">
      <c r="M852" s="45"/>
      <c r="N852" s="45"/>
      <c r="O852" s="45"/>
      <c r="P852" s="97"/>
      <c r="R852" s="114"/>
      <c r="S852" s="91"/>
      <c r="T852" s="7"/>
      <c r="U852" s="7"/>
      <c r="V852" s="7"/>
      <c r="W852" s="7"/>
      <c r="X852" s="7"/>
      <c r="Y852" s="7"/>
      <c r="Z852" s="7"/>
      <c r="AA852" s="7"/>
      <c r="AB852" s="7"/>
      <c r="AC852" s="7"/>
    </row>
    <row r="853" spans="13:29" x14ac:dyDescent="0.2">
      <c r="M853" s="45"/>
      <c r="N853" s="45"/>
      <c r="O853" s="45"/>
      <c r="P853" s="97"/>
      <c r="R853" s="114"/>
      <c r="S853" s="91"/>
      <c r="T853" s="7"/>
      <c r="U853" s="7"/>
      <c r="V853" s="7"/>
      <c r="W853" s="7"/>
      <c r="X853" s="7"/>
      <c r="Y853" s="7"/>
      <c r="Z853" s="7"/>
      <c r="AA853" s="7"/>
      <c r="AB853" s="7"/>
      <c r="AC853" s="7"/>
    </row>
    <row r="854" spans="13:29" x14ac:dyDescent="0.2">
      <c r="M854" s="45"/>
      <c r="N854" s="45"/>
      <c r="O854" s="45"/>
      <c r="P854" s="97"/>
      <c r="R854" s="114"/>
      <c r="S854" s="91"/>
      <c r="T854" s="7"/>
      <c r="U854" s="7"/>
      <c r="V854" s="7"/>
      <c r="W854" s="7"/>
      <c r="X854" s="7"/>
      <c r="Y854" s="7"/>
      <c r="Z854" s="7"/>
      <c r="AA854" s="7"/>
      <c r="AB854" s="7"/>
      <c r="AC854" s="7"/>
    </row>
    <row r="855" spans="13:29" x14ac:dyDescent="0.2">
      <c r="M855" s="45"/>
      <c r="N855" s="45"/>
      <c r="O855" s="45"/>
      <c r="P855" s="97"/>
      <c r="R855" s="114"/>
      <c r="S855" s="91"/>
      <c r="T855" s="7"/>
      <c r="U855" s="7"/>
      <c r="V855" s="7"/>
      <c r="W855" s="7"/>
      <c r="X855" s="7"/>
      <c r="Y855" s="7"/>
      <c r="Z855" s="7"/>
      <c r="AA855" s="7"/>
      <c r="AB855" s="7"/>
      <c r="AC855" s="7"/>
    </row>
    <row r="856" spans="13:29" x14ac:dyDescent="0.2">
      <c r="M856" s="45"/>
      <c r="N856" s="45"/>
      <c r="O856" s="45"/>
      <c r="P856" s="97"/>
      <c r="R856" s="114"/>
      <c r="S856" s="91"/>
      <c r="T856" s="7"/>
      <c r="U856" s="7"/>
      <c r="V856" s="7"/>
      <c r="W856" s="7"/>
      <c r="X856" s="7"/>
      <c r="Y856" s="7"/>
      <c r="Z856" s="7"/>
      <c r="AA856" s="7"/>
      <c r="AB856" s="7"/>
      <c r="AC856" s="7"/>
    </row>
    <row r="857" spans="13:29" x14ac:dyDescent="0.2">
      <c r="M857" s="45"/>
      <c r="N857" s="45"/>
      <c r="O857" s="45"/>
      <c r="P857" s="97"/>
      <c r="R857" s="114"/>
      <c r="S857" s="91"/>
      <c r="T857" s="7"/>
      <c r="U857" s="7"/>
      <c r="V857" s="7"/>
      <c r="W857" s="7"/>
      <c r="X857" s="7"/>
      <c r="Y857" s="7"/>
      <c r="Z857" s="7"/>
      <c r="AA857" s="7"/>
      <c r="AB857" s="7"/>
      <c r="AC857" s="7"/>
    </row>
    <row r="858" spans="13:29" x14ac:dyDescent="0.2">
      <c r="M858" s="45"/>
      <c r="N858" s="45"/>
      <c r="O858" s="45"/>
      <c r="P858" s="97"/>
      <c r="R858" s="114"/>
      <c r="S858" s="91"/>
      <c r="T858" s="7"/>
      <c r="U858" s="7"/>
      <c r="V858" s="7"/>
      <c r="W858" s="7"/>
      <c r="X858" s="7"/>
      <c r="Y858" s="7"/>
      <c r="Z858" s="7"/>
      <c r="AA858" s="7"/>
      <c r="AB858" s="7"/>
      <c r="AC858" s="7"/>
    </row>
    <row r="859" spans="13:29" x14ac:dyDescent="0.2">
      <c r="M859" s="45"/>
      <c r="N859" s="45"/>
      <c r="O859" s="45"/>
      <c r="P859" s="97"/>
      <c r="R859" s="114"/>
      <c r="S859" s="91"/>
      <c r="T859" s="7"/>
      <c r="U859" s="7"/>
      <c r="V859" s="7"/>
      <c r="W859" s="7"/>
      <c r="X859" s="7"/>
      <c r="Y859" s="7"/>
      <c r="Z859" s="7"/>
      <c r="AA859" s="7"/>
      <c r="AB859" s="7"/>
      <c r="AC859" s="7"/>
    </row>
    <row r="860" spans="13:29" x14ac:dyDescent="0.2">
      <c r="M860" s="45"/>
      <c r="N860" s="45"/>
      <c r="O860" s="45"/>
      <c r="P860" s="97"/>
      <c r="R860" s="114"/>
      <c r="S860" s="91"/>
      <c r="T860" s="7"/>
      <c r="U860" s="7"/>
      <c r="V860" s="7"/>
      <c r="W860" s="7"/>
      <c r="X860" s="7"/>
      <c r="Y860" s="7"/>
      <c r="Z860" s="7"/>
      <c r="AA860" s="7"/>
      <c r="AB860" s="7"/>
      <c r="AC860" s="7"/>
    </row>
    <row r="861" spans="13:29" x14ac:dyDescent="0.2">
      <c r="M861" s="45"/>
      <c r="N861" s="45"/>
      <c r="O861" s="45"/>
      <c r="P861" s="97"/>
      <c r="R861" s="114"/>
      <c r="S861" s="91"/>
      <c r="T861" s="7"/>
      <c r="U861" s="7"/>
      <c r="V861" s="7"/>
      <c r="W861" s="7"/>
      <c r="X861" s="7"/>
      <c r="Y861" s="7"/>
      <c r="Z861" s="7"/>
      <c r="AA861" s="7"/>
      <c r="AB861" s="7"/>
      <c r="AC861" s="7"/>
    </row>
    <row r="862" spans="13:29" x14ac:dyDescent="0.2">
      <c r="M862" s="45"/>
      <c r="N862" s="45"/>
      <c r="O862" s="45"/>
      <c r="P862" s="97"/>
      <c r="R862" s="114"/>
      <c r="S862" s="91"/>
      <c r="T862" s="7"/>
      <c r="U862" s="7"/>
      <c r="V862" s="7"/>
      <c r="W862" s="7"/>
      <c r="X862" s="7"/>
      <c r="Y862" s="7"/>
      <c r="Z862" s="7"/>
      <c r="AA862" s="7"/>
      <c r="AB862" s="7"/>
      <c r="AC862" s="7"/>
    </row>
    <row r="863" spans="13:29" x14ac:dyDescent="0.2">
      <c r="M863" s="45"/>
      <c r="N863" s="45"/>
      <c r="O863" s="45"/>
      <c r="P863" s="97"/>
      <c r="R863" s="114"/>
      <c r="S863" s="91"/>
      <c r="T863" s="7"/>
      <c r="U863" s="7"/>
      <c r="V863" s="7"/>
      <c r="W863" s="7"/>
      <c r="X863" s="7"/>
      <c r="Y863" s="7"/>
      <c r="Z863" s="7"/>
      <c r="AA863" s="7"/>
      <c r="AB863" s="7"/>
      <c r="AC863" s="7"/>
    </row>
    <row r="864" spans="13:29" x14ac:dyDescent="0.2">
      <c r="M864" s="45"/>
      <c r="N864" s="45"/>
      <c r="O864" s="45"/>
      <c r="P864" s="97"/>
      <c r="R864" s="114"/>
      <c r="S864" s="91"/>
      <c r="T864" s="7"/>
      <c r="U864" s="7"/>
      <c r="V864" s="7"/>
      <c r="W864" s="7"/>
      <c r="X864" s="7"/>
      <c r="Y864" s="7"/>
      <c r="Z864" s="7"/>
      <c r="AA864" s="7"/>
      <c r="AB864" s="7"/>
      <c r="AC864" s="7"/>
    </row>
    <row r="865" spans="13:29" x14ac:dyDescent="0.2">
      <c r="M865" s="45"/>
      <c r="N865" s="45"/>
      <c r="O865" s="45"/>
      <c r="P865" s="97"/>
      <c r="R865" s="114"/>
      <c r="S865" s="91"/>
      <c r="T865" s="7"/>
      <c r="U865" s="7"/>
      <c r="V865" s="7"/>
      <c r="W865" s="7"/>
      <c r="X865" s="7"/>
      <c r="Y865" s="7"/>
      <c r="Z865" s="7"/>
      <c r="AA865" s="7"/>
      <c r="AB865" s="7"/>
      <c r="AC865" s="7"/>
    </row>
    <row r="866" spans="13:29" x14ac:dyDescent="0.2">
      <c r="M866" s="45"/>
      <c r="N866" s="45"/>
      <c r="O866" s="45"/>
      <c r="P866" s="97"/>
      <c r="R866" s="114"/>
      <c r="S866" s="91"/>
      <c r="T866" s="7"/>
      <c r="U866" s="7"/>
      <c r="V866" s="7"/>
      <c r="W866" s="7"/>
      <c r="X866" s="7"/>
      <c r="Y866" s="7"/>
      <c r="Z866" s="7"/>
      <c r="AA866" s="7"/>
      <c r="AB866" s="7"/>
      <c r="AC866" s="7"/>
    </row>
    <row r="867" spans="13:29" x14ac:dyDescent="0.2">
      <c r="M867" s="45"/>
      <c r="N867" s="45"/>
      <c r="O867" s="45"/>
      <c r="P867" s="97"/>
      <c r="R867" s="114"/>
      <c r="S867" s="91"/>
      <c r="T867" s="7"/>
      <c r="U867" s="7"/>
      <c r="V867" s="7"/>
      <c r="W867" s="7"/>
      <c r="X867" s="7"/>
      <c r="Y867" s="7"/>
      <c r="Z867" s="7"/>
      <c r="AA867" s="7"/>
      <c r="AB867" s="7"/>
      <c r="AC867" s="7"/>
    </row>
    <row r="868" spans="13:29" x14ac:dyDescent="0.2">
      <c r="M868" s="45"/>
      <c r="N868" s="45"/>
      <c r="O868" s="45"/>
      <c r="P868" s="97"/>
      <c r="R868" s="114"/>
      <c r="S868" s="91"/>
      <c r="T868" s="7"/>
      <c r="U868" s="7"/>
      <c r="V868" s="7"/>
      <c r="W868" s="7"/>
      <c r="X868" s="7"/>
      <c r="Y868" s="7"/>
      <c r="Z868" s="7"/>
      <c r="AA868" s="7"/>
      <c r="AB868" s="7"/>
      <c r="AC868" s="7"/>
    </row>
    <row r="869" spans="13:29" x14ac:dyDescent="0.2">
      <c r="M869" s="45"/>
      <c r="N869" s="45"/>
      <c r="O869" s="45"/>
      <c r="P869" s="97"/>
      <c r="R869" s="114"/>
      <c r="S869" s="91"/>
      <c r="T869" s="7"/>
      <c r="U869" s="7"/>
      <c r="V869" s="7"/>
      <c r="W869" s="7"/>
      <c r="X869" s="7"/>
      <c r="Y869" s="7"/>
      <c r="Z869" s="7"/>
      <c r="AA869" s="7"/>
      <c r="AB869" s="7"/>
      <c r="AC869" s="7"/>
    </row>
    <row r="870" spans="13:29" x14ac:dyDescent="0.2">
      <c r="M870" s="45"/>
      <c r="N870" s="45"/>
      <c r="O870" s="45"/>
      <c r="P870" s="97"/>
      <c r="R870" s="114"/>
      <c r="S870" s="91"/>
      <c r="T870" s="7"/>
      <c r="U870" s="7"/>
      <c r="V870" s="7"/>
      <c r="W870" s="7"/>
      <c r="X870" s="7"/>
      <c r="Y870" s="7"/>
      <c r="Z870" s="7"/>
      <c r="AA870" s="7"/>
      <c r="AB870" s="7"/>
      <c r="AC870" s="7"/>
    </row>
    <row r="871" spans="13:29" x14ac:dyDescent="0.2">
      <c r="M871" s="45"/>
      <c r="N871" s="45"/>
      <c r="O871" s="45"/>
      <c r="P871" s="97"/>
      <c r="R871" s="114"/>
      <c r="S871" s="91"/>
      <c r="T871" s="7"/>
      <c r="U871" s="7"/>
      <c r="V871" s="7"/>
      <c r="W871" s="7"/>
      <c r="X871" s="7"/>
      <c r="Y871" s="7"/>
      <c r="Z871" s="7"/>
      <c r="AA871" s="7"/>
      <c r="AB871" s="7"/>
      <c r="AC871" s="7"/>
    </row>
    <row r="872" spans="13:29" x14ac:dyDescent="0.2">
      <c r="M872" s="45"/>
      <c r="N872" s="45"/>
      <c r="O872" s="45"/>
      <c r="P872" s="97"/>
      <c r="R872" s="114"/>
      <c r="S872" s="91"/>
      <c r="T872" s="7"/>
      <c r="U872" s="7"/>
      <c r="V872" s="7"/>
      <c r="W872" s="7"/>
      <c r="X872" s="7"/>
      <c r="Y872" s="7"/>
      <c r="Z872" s="7"/>
      <c r="AA872" s="7"/>
      <c r="AB872" s="7"/>
      <c r="AC872" s="7"/>
    </row>
    <row r="873" spans="13:29" x14ac:dyDescent="0.2">
      <c r="M873" s="45"/>
      <c r="N873" s="45"/>
      <c r="O873" s="45"/>
      <c r="P873" s="97"/>
      <c r="R873" s="114"/>
      <c r="S873" s="91"/>
      <c r="T873" s="7"/>
      <c r="U873" s="7"/>
      <c r="V873" s="7"/>
      <c r="W873" s="7"/>
      <c r="X873" s="7"/>
      <c r="Y873" s="7"/>
      <c r="Z873" s="7"/>
      <c r="AA873" s="7"/>
      <c r="AB873" s="7"/>
      <c r="AC873" s="7"/>
    </row>
    <row r="874" spans="13:29" x14ac:dyDescent="0.2">
      <c r="M874" s="45"/>
      <c r="N874" s="45"/>
      <c r="O874" s="45"/>
      <c r="P874" s="97"/>
      <c r="R874" s="114"/>
      <c r="S874" s="91"/>
      <c r="T874" s="7"/>
      <c r="U874" s="7"/>
      <c r="V874" s="7"/>
      <c r="W874" s="7"/>
      <c r="X874" s="7"/>
      <c r="Y874" s="7"/>
      <c r="Z874" s="7"/>
      <c r="AA874" s="7"/>
      <c r="AB874" s="7"/>
      <c r="AC874" s="7"/>
    </row>
    <row r="875" spans="13:29" x14ac:dyDescent="0.2">
      <c r="M875" s="45"/>
      <c r="N875" s="45"/>
      <c r="O875" s="45"/>
      <c r="P875" s="97"/>
      <c r="R875" s="114"/>
      <c r="S875" s="91"/>
      <c r="T875" s="7"/>
      <c r="U875" s="7"/>
      <c r="V875" s="7"/>
      <c r="W875" s="7"/>
      <c r="X875" s="7"/>
      <c r="Y875" s="7"/>
      <c r="Z875" s="7"/>
      <c r="AA875" s="7"/>
      <c r="AB875" s="7"/>
      <c r="AC875" s="7"/>
    </row>
    <row r="876" spans="13:29" x14ac:dyDescent="0.2">
      <c r="M876" s="45"/>
      <c r="N876" s="45"/>
      <c r="O876" s="45"/>
      <c r="P876" s="97"/>
      <c r="R876" s="114"/>
      <c r="S876" s="91"/>
      <c r="T876" s="7"/>
      <c r="U876" s="7"/>
      <c r="V876" s="7"/>
      <c r="W876" s="7"/>
      <c r="X876" s="7"/>
      <c r="Y876" s="7"/>
      <c r="Z876" s="7"/>
      <c r="AA876" s="7"/>
      <c r="AB876" s="7"/>
      <c r="AC876" s="7"/>
    </row>
    <row r="877" spans="13:29" x14ac:dyDescent="0.2">
      <c r="M877" s="45"/>
      <c r="N877" s="45"/>
      <c r="O877" s="45"/>
      <c r="P877" s="97"/>
      <c r="R877" s="114"/>
      <c r="S877" s="91"/>
      <c r="T877" s="7"/>
      <c r="U877" s="7"/>
      <c r="V877" s="7"/>
      <c r="W877" s="7"/>
      <c r="X877" s="7"/>
      <c r="Y877" s="7"/>
      <c r="Z877" s="7"/>
      <c r="AA877" s="7"/>
      <c r="AB877" s="7"/>
      <c r="AC877" s="7"/>
    </row>
    <row r="878" spans="13:29" x14ac:dyDescent="0.2">
      <c r="M878" s="45"/>
      <c r="N878" s="45"/>
      <c r="O878" s="45"/>
      <c r="P878" s="97"/>
      <c r="R878" s="114"/>
      <c r="S878" s="91"/>
      <c r="T878" s="7"/>
      <c r="U878" s="7"/>
      <c r="V878" s="7"/>
      <c r="W878" s="7"/>
      <c r="X878" s="7"/>
      <c r="Y878" s="7"/>
      <c r="Z878" s="7"/>
      <c r="AA878" s="7"/>
      <c r="AB878" s="7"/>
      <c r="AC878" s="7"/>
    </row>
    <row r="879" spans="13:29" x14ac:dyDescent="0.2">
      <c r="M879" s="45"/>
      <c r="N879" s="45"/>
      <c r="O879" s="45"/>
      <c r="P879" s="97"/>
      <c r="R879" s="114"/>
      <c r="S879" s="91"/>
      <c r="T879" s="7"/>
      <c r="U879" s="7"/>
      <c r="V879" s="7"/>
      <c r="W879" s="7"/>
      <c r="X879" s="7"/>
      <c r="Y879" s="7"/>
      <c r="Z879" s="7"/>
      <c r="AA879" s="7"/>
      <c r="AB879" s="7"/>
      <c r="AC879" s="7"/>
    </row>
    <row r="880" spans="13:29" x14ac:dyDescent="0.2">
      <c r="M880" s="45"/>
      <c r="N880" s="45"/>
      <c r="O880" s="45"/>
      <c r="P880" s="97"/>
      <c r="R880" s="114"/>
      <c r="S880" s="91"/>
      <c r="T880" s="7"/>
      <c r="U880" s="7"/>
      <c r="V880" s="7"/>
      <c r="W880" s="7"/>
      <c r="X880" s="7"/>
      <c r="Y880" s="7"/>
      <c r="Z880" s="7"/>
      <c r="AA880" s="7"/>
      <c r="AB880" s="7"/>
      <c r="AC880" s="7"/>
    </row>
    <row r="881" spans="13:29" x14ac:dyDescent="0.2">
      <c r="M881" s="45"/>
      <c r="N881" s="45"/>
      <c r="O881" s="45"/>
      <c r="P881" s="97"/>
      <c r="R881" s="114"/>
      <c r="S881" s="91"/>
      <c r="T881" s="7"/>
      <c r="U881" s="7"/>
      <c r="V881" s="7"/>
      <c r="W881" s="7"/>
      <c r="X881" s="7"/>
      <c r="Y881" s="7"/>
      <c r="Z881" s="7"/>
      <c r="AA881" s="7"/>
      <c r="AB881" s="7"/>
      <c r="AC881" s="7"/>
    </row>
    <row r="882" spans="13:29" x14ac:dyDescent="0.2">
      <c r="M882" s="45"/>
      <c r="N882" s="45"/>
      <c r="O882" s="45"/>
      <c r="P882" s="97"/>
      <c r="R882" s="114"/>
      <c r="S882" s="91"/>
      <c r="T882" s="7"/>
      <c r="U882" s="7"/>
      <c r="V882" s="7"/>
      <c r="W882" s="7"/>
      <c r="X882" s="7"/>
      <c r="Y882" s="7"/>
      <c r="Z882" s="7"/>
      <c r="AA882" s="7"/>
      <c r="AB882" s="7"/>
      <c r="AC882" s="7"/>
    </row>
    <row r="883" spans="13:29" x14ac:dyDescent="0.2">
      <c r="M883" s="45"/>
      <c r="N883" s="45"/>
      <c r="O883" s="45"/>
      <c r="P883" s="97"/>
      <c r="R883" s="114"/>
      <c r="S883" s="91"/>
      <c r="T883" s="7"/>
      <c r="U883" s="7"/>
      <c r="V883" s="7"/>
      <c r="W883" s="7"/>
      <c r="X883" s="7"/>
      <c r="Y883" s="7"/>
      <c r="Z883" s="7"/>
      <c r="AA883" s="7"/>
      <c r="AB883" s="7"/>
      <c r="AC883" s="7"/>
    </row>
    <row r="884" spans="13:29" x14ac:dyDescent="0.2">
      <c r="M884" s="45"/>
      <c r="N884" s="45"/>
      <c r="O884" s="45"/>
      <c r="P884" s="97"/>
      <c r="R884" s="114"/>
      <c r="S884" s="91"/>
      <c r="T884" s="7"/>
      <c r="U884" s="7"/>
      <c r="V884" s="7"/>
      <c r="W884" s="7"/>
      <c r="X884" s="7"/>
      <c r="Y884" s="7"/>
      <c r="Z884" s="7"/>
      <c r="AA884" s="7"/>
      <c r="AB884" s="7"/>
      <c r="AC884" s="7"/>
    </row>
    <row r="885" spans="13:29" x14ac:dyDescent="0.2">
      <c r="M885" s="45"/>
      <c r="N885" s="45"/>
      <c r="O885" s="45"/>
      <c r="P885" s="97"/>
      <c r="R885" s="114"/>
      <c r="S885" s="91"/>
      <c r="T885" s="7"/>
      <c r="U885" s="7"/>
      <c r="V885" s="7"/>
      <c r="W885" s="7"/>
      <c r="X885" s="7"/>
      <c r="Y885" s="7"/>
      <c r="Z885" s="7"/>
      <c r="AA885" s="7"/>
      <c r="AB885" s="7"/>
      <c r="AC885" s="7"/>
    </row>
    <row r="886" spans="13:29" x14ac:dyDescent="0.2">
      <c r="M886" s="45"/>
      <c r="N886" s="45"/>
      <c r="O886" s="45"/>
      <c r="P886" s="97"/>
      <c r="R886" s="114"/>
      <c r="S886" s="91"/>
      <c r="T886" s="7"/>
      <c r="U886" s="7"/>
      <c r="V886" s="7"/>
      <c r="W886" s="7"/>
      <c r="X886" s="7"/>
      <c r="Y886" s="7"/>
      <c r="Z886" s="7"/>
      <c r="AA886" s="7"/>
      <c r="AB886" s="7"/>
      <c r="AC886" s="7"/>
    </row>
    <row r="887" spans="13:29" x14ac:dyDescent="0.2">
      <c r="M887" s="45"/>
      <c r="N887" s="45"/>
      <c r="O887" s="45"/>
      <c r="P887" s="97"/>
      <c r="R887" s="114"/>
      <c r="S887" s="91"/>
      <c r="T887" s="7"/>
      <c r="U887" s="7"/>
      <c r="V887" s="7"/>
      <c r="W887" s="7"/>
      <c r="X887" s="7"/>
      <c r="Y887" s="7"/>
      <c r="Z887" s="7"/>
      <c r="AA887" s="7"/>
      <c r="AB887" s="7"/>
      <c r="AC887" s="7"/>
    </row>
    <row r="888" spans="13:29" x14ac:dyDescent="0.2">
      <c r="M888" s="45"/>
      <c r="N888" s="45"/>
      <c r="O888" s="45"/>
      <c r="P888" s="97"/>
      <c r="R888" s="114"/>
      <c r="S888" s="91"/>
      <c r="T888" s="7"/>
      <c r="U888" s="7"/>
      <c r="V888" s="7"/>
      <c r="W888" s="7"/>
      <c r="X888" s="7"/>
      <c r="Y888" s="7"/>
      <c r="Z888" s="7"/>
      <c r="AA888" s="7"/>
      <c r="AB888" s="7"/>
      <c r="AC888" s="7"/>
    </row>
    <row r="889" spans="13:29" x14ac:dyDescent="0.2">
      <c r="M889" s="45"/>
      <c r="N889" s="45"/>
      <c r="O889" s="45"/>
      <c r="P889" s="97"/>
      <c r="R889" s="114"/>
      <c r="S889" s="91"/>
      <c r="T889" s="7"/>
      <c r="U889" s="7"/>
      <c r="V889" s="7"/>
      <c r="W889" s="7"/>
      <c r="X889" s="7"/>
      <c r="Y889" s="7"/>
      <c r="Z889" s="7"/>
      <c r="AA889" s="7"/>
      <c r="AB889" s="7"/>
      <c r="AC889" s="7"/>
    </row>
    <row r="890" spans="13:29" x14ac:dyDescent="0.2">
      <c r="M890" s="45"/>
      <c r="N890" s="45"/>
      <c r="O890" s="45"/>
      <c r="P890" s="97"/>
      <c r="R890" s="114"/>
      <c r="S890" s="91"/>
      <c r="T890" s="7"/>
      <c r="U890" s="7"/>
      <c r="V890" s="7"/>
      <c r="W890" s="7"/>
      <c r="X890" s="7"/>
      <c r="Y890" s="7"/>
      <c r="Z890" s="7"/>
      <c r="AA890" s="7"/>
      <c r="AB890" s="7"/>
      <c r="AC890" s="7"/>
    </row>
    <row r="891" spans="13:29" x14ac:dyDescent="0.2">
      <c r="M891" s="45"/>
      <c r="N891" s="45"/>
      <c r="O891" s="45"/>
      <c r="P891" s="97"/>
      <c r="R891" s="114"/>
      <c r="S891" s="91"/>
      <c r="T891" s="7"/>
      <c r="U891" s="7"/>
      <c r="V891" s="7"/>
      <c r="W891" s="7"/>
      <c r="X891" s="7"/>
      <c r="Y891" s="7"/>
      <c r="Z891" s="7"/>
      <c r="AA891" s="7"/>
      <c r="AB891" s="7"/>
      <c r="AC891" s="7"/>
    </row>
    <row r="892" spans="13:29" x14ac:dyDescent="0.2">
      <c r="M892" s="45"/>
      <c r="N892" s="45"/>
      <c r="O892" s="45"/>
      <c r="P892" s="97"/>
      <c r="R892" s="114"/>
      <c r="S892" s="91"/>
      <c r="T892" s="7"/>
      <c r="U892" s="7"/>
      <c r="V892" s="7"/>
      <c r="W892" s="7"/>
      <c r="X892" s="7"/>
      <c r="Y892" s="7"/>
      <c r="Z892" s="7"/>
      <c r="AA892" s="7"/>
      <c r="AB892" s="7"/>
      <c r="AC892" s="7"/>
    </row>
    <row r="893" spans="13:29" x14ac:dyDescent="0.2">
      <c r="M893" s="45"/>
      <c r="N893" s="45"/>
      <c r="O893" s="45"/>
      <c r="P893" s="97"/>
      <c r="R893" s="114"/>
      <c r="S893" s="91"/>
      <c r="T893" s="7"/>
      <c r="U893" s="7"/>
      <c r="V893" s="7"/>
      <c r="W893" s="7"/>
      <c r="X893" s="7"/>
      <c r="Y893" s="7"/>
      <c r="Z893" s="7"/>
      <c r="AA893" s="7"/>
      <c r="AB893" s="7"/>
      <c r="AC893" s="7"/>
    </row>
    <row r="894" spans="13:29" x14ac:dyDescent="0.2">
      <c r="M894" s="45"/>
      <c r="N894" s="45"/>
      <c r="O894" s="45"/>
      <c r="P894" s="97"/>
      <c r="R894" s="114"/>
      <c r="S894" s="91"/>
      <c r="T894" s="7"/>
      <c r="U894" s="7"/>
      <c r="V894" s="7"/>
      <c r="W894" s="7"/>
      <c r="X894" s="7"/>
      <c r="Y894" s="7"/>
      <c r="Z894" s="7"/>
      <c r="AA894" s="7"/>
      <c r="AB894" s="7"/>
      <c r="AC894" s="7"/>
    </row>
    <row r="895" spans="13:29" x14ac:dyDescent="0.2">
      <c r="M895" s="45"/>
      <c r="N895" s="45"/>
      <c r="O895" s="45"/>
      <c r="P895" s="97"/>
      <c r="R895" s="114"/>
      <c r="S895" s="91"/>
      <c r="T895" s="7"/>
      <c r="U895" s="7"/>
      <c r="V895" s="7"/>
      <c r="W895" s="7"/>
      <c r="X895" s="7"/>
      <c r="Y895" s="7"/>
      <c r="Z895" s="7"/>
      <c r="AA895" s="7"/>
      <c r="AB895" s="7"/>
      <c r="AC895" s="7"/>
    </row>
    <row r="896" spans="13:29" x14ac:dyDescent="0.2">
      <c r="M896" s="45"/>
      <c r="N896" s="45"/>
      <c r="O896" s="45"/>
      <c r="P896" s="97"/>
      <c r="R896" s="114"/>
      <c r="S896" s="91"/>
      <c r="T896" s="7"/>
      <c r="U896" s="7"/>
      <c r="V896" s="7"/>
      <c r="W896" s="7"/>
      <c r="X896" s="7"/>
      <c r="Y896" s="7"/>
      <c r="Z896" s="7"/>
      <c r="AA896" s="7"/>
      <c r="AB896" s="7"/>
      <c r="AC896" s="7"/>
    </row>
    <row r="897" spans="13:29" x14ac:dyDescent="0.2">
      <c r="M897" s="45"/>
      <c r="N897" s="45"/>
      <c r="O897" s="45"/>
      <c r="P897" s="97"/>
      <c r="R897" s="114"/>
      <c r="S897" s="91"/>
      <c r="T897" s="7"/>
      <c r="U897" s="7"/>
      <c r="V897" s="7"/>
      <c r="W897" s="7"/>
      <c r="X897" s="7"/>
      <c r="Y897" s="7"/>
      <c r="Z897" s="7"/>
      <c r="AA897" s="7"/>
      <c r="AB897" s="7"/>
      <c r="AC897" s="7"/>
    </row>
    <row r="898" spans="13:29" x14ac:dyDescent="0.2">
      <c r="M898" s="45"/>
      <c r="N898" s="45"/>
      <c r="O898" s="45"/>
      <c r="P898" s="97"/>
      <c r="R898" s="114"/>
      <c r="S898" s="91"/>
      <c r="T898" s="7"/>
      <c r="U898" s="7"/>
      <c r="V898" s="7"/>
      <c r="W898" s="7"/>
      <c r="X898" s="7"/>
      <c r="Y898" s="7"/>
      <c r="Z898" s="7"/>
      <c r="AA898" s="7"/>
      <c r="AB898" s="7"/>
      <c r="AC898" s="7"/>
    </row>
    <row r="899" spans="13:29" x14ac:dyDescent="0.2">
      <c r="M899" s="45"/>
      <c r="N899" s="45"/>
      <c r="O899" s="45"/>
      <c r="P899" s="97"/>
      <c r="R899" s="114"/>
      <c r="S899" s="91"/>
      <c r="T899" s="7"/>
      <c r="U899" s="7"/>
      <c r="V899" s="7"/>
      <c r="W899" s="7"/>
      <c r="X899" s="7"/>
      <c r="Y899" s="7"/>
      <c r="Z899" s="7"/>
      <c r="AA899" s="7"/>
      <c r="AB899" s="7"/>
      <c r="AC899" s="7"/>
    </row>
    <row r="900" spans="13:29" x14ac:dyDescent="0.2">
      <c r="M900" s="45"/>
      <c r="N900" s="45"/>
      <c r="O900" s="45"/>
      <c r="P900" s="97"/>
      <c r="R900" s="114"/>
      <c r="S900" s="91"/>
      <c r="T900" s="7"/>
      <c r="U900" s="7"/>
      <c r="V900" s="7"/>
      <c r="W900" s="7"/>
      <c r="X900" s="7"/>
      <c r="Y900" s="7"/>
      <c r="Z900" s="7"/>
      <c r="AA900" s="7"/>
      <c r="AB900" s="7"/>
      <c r="AC900" s="7"/>
    </row>
    <row r="901" spans="13:29" x14ac:dyDescent="0.2">
      <c r="M901" s="45"/>
      <c r="N901" s="45"/>
      <c r="O901" s="45"/>
      <c r="P901" s="97"/>
      <c r="R901" s="114"/>
      <c r="S901" s="91"/>
      <c r="T901" s="7"/>
      <c r="U901" s="7"/>
      <c r="V901" s="7"/>
      <c r="W901" s="7"/>
      <c r="X901" s="7"/>
      <c r="Y901" s="7"/>
      <c r="Z901" s="7"/>
      <c r="AA901" s="7"/>
      <c r="AB901" s="7"/>
      <c r="AC901" s="7"/>
    </row>
    <row r="902" spans="13:29" x14ac:dyDescent="0.2">
      <c r="M902" s="45"/>
      <c r="N902" s="45"/>
      <c r="O902" s="45"/>
      <c r="P902" s="97"/>
      <c r="R902" s="114"/>
      <c r="S902" s="91"/>
      <c r="T902" s="7"/>
      <c r="U902" s="7"/>
      <c r="V902" s="7"/>
      <c r="W902" s="7"/>
      <c r="X902" s="7"/>
      <c r="Y902" s="7"/>
      <c r="Z902" s="7"/>
      <c r="AA902" s="7"/>
      <c r="AB902" s="7"/>
      <c r="AC902" s="7"/>
    </row>
    <row r="903" spans="13:29" x14ac:dyDescent="0.2">
      <c r="M903" s="45"/>
      <c r="N903" s="45"/>
      <c r="O903" s="45"/>
      <c r="P903" s="97"/>
      <c r="R903" s="114"/>
      <c r="S903" s="91"/>
      <c r="T903" s="7"/>
      <c r="U903" s="7"/>
      <c r="V903" s="7"/>
      <c r="W903" s="7"/>
      <c r="X903" s="7"/>
      <c r="Y903" s="7"/>
      <c r="Z903" s="7"/>
      <c r="AA903" s="7"/>
      <c r="AB903" s="7"/>
      <c r="AC903" s="7"/>
    </row>
    <row r="904" spans="13:29" x14ac:dyDescent="0.2">
      <c r="M904" s="45"/>
      <c r="N904" s="45"/>
      <c r="O904" s="45"/>
      <c r="P904" s="97"/>
      <c r="R904" s="114"/>
      <c r="S904" s="91"/>
      <c r="T904" s="7"/>
      <c r="U904" s="7"/>
      <c r="V904" s="7"/>
      <c r="W904" s="7"/>
      <c r="X904" s="7"/>
      <c r="Y904" s="7"/>
      <c r="Z904" s="7"/>
      <c r="AA904" s="7"/>
      <c r="AB904" s="7"/>
      <c r="AC904" s="7"/>
    </row>
    <row r="905" spans="13:29" x14ac:dyDescent="0.2">
      <c r="M905" s="45"/>
      <c r="N905" s="45"/>
      <c r="O905" s="45"/>
      <c r="P905" s="97"/>
      <c r="R905" s="114"/>
      <c r="S905" s="91"/>
      <c r="T905" s="7"/>
      <c r="U905" s="7"/>
      <c r="V905" s="7"/>
      <c r="W905" s="7"/>
      <c r="X905" s="7"/>
      <c r="Y905" s="7"/>
      <c r="Z905" s="7"/>
      <c r="AA905" s="7"/>
      <c r="AB905" s="7"/>
      <c r="AC905" s="7"/>
    </row>
    <row r="906" spans="13:29" x14ac:dyDescent="0.2">
      <c r="M906" s="45"/>
      <c r="N906" s="45"/>
      <c r="O906" s="45"/>
      <c r="P906" s="97"/>
      <c r="R906" s="114"/>
      <c r="S906" s="91"/>
      <c r="T906" s="7"/>
      <c r="U906" s="7"/>
      <c r="V906" s="7"/>
      <c r="W906" s="7"/>
      <c r="X906" s="7"/>
      <c r="Y906" s="7"/>
      <c r="Z906" s="7"/>
      <c r="AA906" s="7"/>
      <c r="AB906" s="7"/>
      <c r="AC906" s="7"/>
    </row>
    <row r="907" spans="13:29" x14ac:dyDescent="0.2">
      <c r="M907" s="45"/>
      <c r="N907" s="45"/>
      <c r="O907" s="45"/>
      <c r="P907" s="97"/>
      <c r="R907" s="114"/>
      <c r="S907" s="91"/>
      <c r="T907" s="7"/>
      <c r="U907" s="7"/>
      <c r="V907" s="7"/>
      <c r="W907" s="7"/>
      <c r="X907" s="7"/>
      <c r="Y907" s="7"/>
      <c r="Z907" s="7"/>
      <c r="AA907" s="7"/>
      <c r="AB907" s="7"/>
      <c r="AC907" s="7"/>
    </row>
    <row r="908" spans="13:29" x14ac:dyDescent="0.2">
      <c r="M908" s="45"/>
      <c r="N908" s="45"/>
      <c r="O908" s="45"/>
      <c r="P908" s="97"/>
      <c r="R908" s="114"/>
      <c r="S908" s="91"/>
      <c r="T908" s="7"/>
      <c r="U908" s="7"/>
      <c r="V908" s="7"/>
      <c r="W908" s="7"/>
      <c r="X908" s="7"/>
      <c r="Y908" s="7"/>
      <c r="Z908" s="7"/>
      <c r="AA908" s="7"/>
      <c r="AB908" s="7"/>
      <c r="AC908" s="7"/>
    </row>
    <row r="909" spans="13:29" x14ac:dyDescent="0.2">
      <c r="M909" s="45"/>
      <c r="N909" s="45"/>
      <c r="O909" s="45"/>
      <c r="P909" s="97"/>
      <c r="R909" s="114"/>
      <c r="S909" s="91"/>
      <c r="T909" s="7"/>
      <c r="U909" s="7"/>
      <c r="V909" s="7"/>
      <c r="W909" s="7"/>
      <c r="X909" s="7"/>
      <c r="Y909" s="7"/>
      <c r="Z909" s="7"/>
      <c r="AA909" s="7"/>
      <c r="AB909" s="7"/>
      <c r="AC909" s="7"/>
    </row>
    <row r="910" spans="13:29" x14ac:dyDescent="0.2">
      <c r="M910" s="45"/>
      <c r="N910" s="45"/>
      <c r="O910" s="45"/>
      <c r="P910" s="97"/>
      <c r="R910" s="114"/>
      <c r="S910" s="91"/>
      <c r="T910" s="7"/>
      <c r="U910" s="7"/>
      <c r="V910" s="7"/>
      <c r="W910" s="7"/>
      <c r="X910" s="7"/>
      <c r="Y910" s="7"/>
      <c r="Z910" s="7"/>
      <c r="AA910" s="7"/>
      <c r="AB910" s="7"/>
      <c r="AC910" s="7"/>
    </row>
    <row r="911" spans="13:29" x14ac:dyDescent="0.2">
      <c r="M911" s="45"/>
      <c r="N911" s="45"/>
      <c r="O911" s="45"/>
      <c r="P911" s="97"/>
      <c r="R911" s="114"/>
      <c r="S911" s="91"/>
      <c r="T911" s="7"/>
      <c r="U911" s="7"/>
      <c r="V911" s="7"/>
      <c r="W911" s="7"/>
      <c r="X911" s="7"/>
      <c r="Y911" s="7"/>
      <c r="Z911" s="7"/>
      <c r="AA911" s="7"/>
      <c r="AB911" s="7"/>
      <c r="AC911" s="7"/>
    </row>
    <row r="912" spans="13:29" x14ac:dyDescent="0.2">
      <c r="M912" s="45"/>
      <c r="N912" s="45"/>
      <c r="O912" s="45"/>
      <c r="P912" s="97"/>
      <c r="R912" s="114"/>
      <c r="S912" s="91"/>
      <c r="T912" s="7"/>
      <c r="U912" s="7"/>
      <c r="V912" s="7"/>
      <c r="W912" s="7"/>
      <c r="X912" s="7"/>
      <c r="Y912" s="7"/>
      <c r="Z912" s="7"/>
      <c r="AA912" s="7"/>
      <c r="AB912" s="7"/>
      <c r="AC912" s="7"/>
    </row>
    <row r="913" spans="13:29" x14ac:dyDescent="0.2">
      <c r="M913" s="45"/>
      <c r="N913" s="45"/>
      <c r="O913" s="45"/>
      <c r="P913" s="97"/>
      <c r="R913" s="114"/>
      <c r="S913" s="91"/>
      <c r="T913" s="7"/>
      <c r="U913" s="7"/>
      <c r="V913" s="7"/>
      <c r="W913" s="7"/>
      <c r="X913" s="7"/>
      <c r="Y913" s="7"/>
      <c r="Z913" s="7"/>
      <c r="AA913" s="7"/>
      <c r="AB913" s="7"/>
      <c r="AC913" s="7"/>
    </row>
    <row r="914" spans="13:29" x14ac:dyDescent="0.2">
      <c r="M914" s="45"/>
      <c r="N914" s="45"/>
      <c r="O914" s="45"/>
      <c r="P914" s="97"/>
      <c r="R914" s="114"/>
      <c r="S914" s="91"/>
      <c r="T914" s="7"/>
      <c r="U914" s="7"/>
      <c r="V914" s="7"/>
      <c r="W914" s="7"/>
      <c r="X914" s="7"/>
      <c r="Y914" s="7"/>
      <c r="Z914" s="7"/>
      <c r="AA914" s="7"/>
      <c r="AB914" s="7"/>
      <c r="AC914" s="7"/>
    </row>
    <row r="915" spans="13:29" x14ac:dyDescent="0.2">
      <c r="M915" s="45"/>
      <c r="N915" s="45"/>
      <c r="O915" s="45"/>
      <c r="P915" s="97"/>
      <c r="R915" s="114"/>
      <c r="S915" s="91"/>
      <c r="T915" s="7"/>
      <c r="U915" s="7"/>
      <c r="V915" s="7"/>
      <c r="W915" s="7"/>
      <c r="X915" s="7"/>
      <c r="Y915" s="7"/>
      <c r="Z915" s="7"/>
      <c r="AA915" s="7"/>
      <c r="AB915" s="7"/>
      <c r="AC915" s="7"/>
    </row>
    <row r="916" spans="13:29" x14ac:dyDescent="0.2">
      <c r="M916" s="45"/>
      <c r="N916" s="45"/>
      <c r="O916" s="45"/>
      <c r="P916" s="97"/>
      <c r="R916" s="114"/>
      <c r="S916" s="91"/>
      <c r="T916" s="7"/>
      <c r="U916" s="7"/>
      <c r="V916" s="7"/>
      <c r="W916" s="7"/>
      <c r="X916" s="7"/>
      <c r="Y916" s="7"/>
      <c r="Z916" s="7"/>
      <c r="AA916" s="7"/>
      <c r="AB916" s="7"/>
      <c r="AC916" s="7"/>
    </row>
    <row r="917" spans="13:29" x14ac:dyDescent="0.2">
      <c r="M917" s="45"/>
      <c r="N917" s="45"/>
      <c r="O917" s="45"/>
      <c r="P917" s="97"/>
      <c r="R917" s="114"/>
      <c r="S917" s="91"/>
      <c r="T917" s="7"/>
      <c r="U917" s="7"/>
      <c r="V917" s="7"/>
      <c r="W917" s="7"/>
      <c r="X917" s="7"/>
      <c r="Y917" s="7"/>
      <c r="Z917" s="7"/>
      <c r="AA917" s="7"/>
      <c r="AB917" s="7"/>
      <c r="AC917" s="7"/>
    </row>
    <row r="918" spans="13:29" x14ac:dyDescent="0.2">
      <c r="M918" s="45"/>
      <c r="N918" s="45"/>
      <c r="O918" s="45"/>
      <c r="P918" s="97"/>
      <c r="R918" s="114"/>
      <c r="S918" s="91"/>
      <c r="T918" s="7"/>
      <c r="U918" s="7"/>
      <c r="V918" s="7"/>
      <c r="W918" s="7"/>
      <c r="X918" s="7"/>
      <c r="Y918" s="7"/>
      <c r="Z918" s="7"/>
      <c r="AA918" s="7"/>
      <c r="AB918" s="7"/>
      <c r="AC918" s="7"/>
    </row>
    <row r="919" spans="13:29" x14ac:dyDescent="0.2">
      <c r="M919" s="45"/>
      <c r="N919" s="45"/>
      <c r="O919" s="45"/>
      <c r="P919" s="97"/>
      <c r="R919" s="114"/>
      <c r="S919" s="91"/>
      <c r="T919" s="7"/>
      <c r="U919" s="7"/>
      <c r="V919" s="7"/>
      <c r="W919" s="7"/>
      <c r="X919" s="7"/>
      <c r="Y919" s="7"/>
      <c r="Z919" s="7"/>
      <c r="AA919" s="7"/>
      <c r="AB919" s="7"/>
      <c r="AC919" s="7"/>
    </row>
    <row r="920" spans="13:29" x14ac:dyDescent="0.2">
      <c r="M920" s="45"/>
      <c r="N920" s="45"/>
      <c r="O920" s="45"/>
      <c r="P920" s="97"/>
      <c r="R920" s="114"/>
      <c r="S920" s="91"/>
      <c r="T920" s="7"/>
      <c r="U920" s="7"/>
      <c r="V920" s="7"/>
      <c r="W920" s="7"/>
      <c r="X920" s="7"/>
      <c r="Y920" s="7"/>
      <c r="Z920" s="7"/>
      <c r="AA920" s="7"/>
      <c r="AB920" s="7"/>
      <c r="AC920" s="7"/>
    </row>
    <row r="921" spans="13:29" x14ac:dyDescent="0.2">
      <c r="M921" s="45"/>
      <c r="N921" s="45"/>
      <c r="O921" s="45"/>
      <c r="P921" s="97"/>
      <c r="R921" s="114"/>
      <c r="S921" s="91"/>
      <c r="T921" s="7"/>
      <c r="U921" s="7"/>
      <c r="V921" s="7"/>
      <c r="W921" s="7"/>
      <c r="X921" s="7"/>
      <c r="Y921" s="7"/>
      <c r="Z921" s="7"/>
      <c r="AA921" s="7"/>
      <c r="AB921" s="7"/>
      <c r="AC921" s="7"/>
    </row>
    <row r="922" spans="13:29" x14ac:dyDescent="0.2">
      <c r="M922" s="45"/>
      <c r="N922" s="45"/>
      <c r="O922" s="45"/>
      <c r="P922" s="97"/>
      <c r="R922" s="114"/>
      <c r="S922" s="91"/>
      <c r="T922" s="7"/>
      <c r="U922" s="7"/>
      <c r="V922" s="7"/>
      <c r="W922" s="7"/>
      <c r="X922" s="7"/>
      <c r="Y922" s="7"/>
      <c r="Z922" s="7"/>
      <c r="AA922" s="7"/>
      <c r="AB922" s="7"/>
      <c r="AC922" s="7"/>
    </row>
    <row r="923" spans="13:29" x14ac:dyDescent="0.2">
      <c r="M923" s="45"/>
      <c r="N923" s="45"/>
      <c r="O923" s="45"/>
      <c r="P923" s="97"/>
      <c r="R923" s="114"/>
      <c r="S923" s="91"/>
      <c r="T923" s="7"/>
      <c r="U923" s="7"/>
      <c r="V923" s="7"/>
      <c r="W923" s="7"/>
      <c r="X923" s="7"/>
      <c r="Y923" s="7"/>
      <c r="Z923" s="7"/>
      <c r="AA923" s="7"/>
      <c r="AB923" s="7"/>
      <c r="AC923" s="7"/>
    </row>
    <row r="924" spans="13:29" x14ac:dyDescent="0.2">
      <c r="M924" s="45"/>
      <c r="N924" s="45"/>
      <c r="O924" s="45"/>
      <c r="P924" s="97"/>
      <c r="R924" s="114"/>
      <c r="S924" s="91"/>
      <c r="T924" s="7"/>
      <c r="U924" s="7"/>
      <c r="V924" s="7"/>
      <c r="W924" s="7"/>
      <c r="X924" s="7"/>
      <c r="Y924" s="7"/>
      <c r="Z924" s="7"/>
      <c r="AA924" s="7"/>
      <c r="AB924" s="7"/>
      <c r="AC924" s="7"/>
    </row>
    <row r="925" spans="13:29" x14ac:dyDescent="0.2">
      <c r="M925" s="45"/>
      <c r="N925" s="45"/>
      <c r="O925" s="45"/>
      <c r="P925" s="97"/>
      <c r="R925" s="114"/>
      <c r="S925" s="91"/>
      <c r="T925" s="7"/>
      <c r="U925" s="7"/>
      <c r="V925" s="7"/>
      <c r="W925" s="7"/>
      <c r="X925" s="7"/>
      <c r="Y925" s="7"/>
      <c r="Z925" s="7"/>
      <c r="AA925" s="7"/>
      <c r="AB925" s="7"/>
      <c r="AC925" s="7"/>
    </row>
    <row r="926" spans="13:29" x14ac:dyDescent="0.2">
      <c r="M926" s="45"/>
      <c r="N926" s="45"/>
      <c r="O926" s="45"/>
      <c r="P926" s="97"/>
      <c r="R926" s="114"/>
      <c r="S926" s="91"/>
      <c r="T926" s="7"/>
      <c r="U926" s="7"/>
      <c r="V926" s="7"/>
      <c r="W926" s="7"/>
      <c r="X926" s="7"/>
      <c r="Y926" s="7"/>
      <c r="Z926" s="7"/>
      <c r="AA926" s="7"/>
      <c r="AB926" s="7"/>
      <c r="AC926" s="7"/>
    </row>
    <row r="927" spans="13:29" x14ac:dyDescent="0.2">
      <c r="M927" s="45"/>
      <c r="N927" s="45"/>
      <c r="O927" s="45"/>
      <c r="P927" s="97"/>
      <c r="R927" s="114"/>
      <c r="S927" s="91"/>
      <c r="T927" s="7"/>
      <c r="U927" s="7"/>
      <c r="V927" s="7"/>
      <c r="W927" s="7"/>
      <c r="X927" s="7"/>
      <c r="Y927" s="7"/>
      <c r="Z927" s="7"/>
      <c r="AA927" s="7"/>
      <c r="AB927" s="7"/>
      <c r="AC927" s="7"/>
    </row>
    <row r="928" spans="13:29" x14ac:dyDescent="0.2">
      <c r="M928" s="45"/>
      <c r="N928" s="45"/>
      <c r="O928" s="45"/>
      <c r="P928" s="97"/>
      <c r="R928" s="114"/>
      <c r="S928" s="91"/>
      <c r="T928" s="7"/>
      <c r="U928" s="7"/>
      <c r="V928" s="7"/>
      <c r="W928" s="7"/>
      <c r="X928" s="7"/>
      <c r="Y928" s="7"/>
      <c r="Z928" s="7"/>
      <c r="AA928" s="7"/>
      <c r="AB928" s="7"/>
      <c r="AC928" s="7"/>
    </row>
    <row r="929" spans="13:29" x14ac:dyDescent="0.2">
      <c r="M929" s="45"/>
      <c r="N929" s="45"/>
      <c r="O929" s="45"/>
      <c r="P929" s="97"/>
      <c r="R929" s="114"/>
      <c r="S929" s="91"/>
      <c r="T929" s="7"/>
      <c r="U929" s="7"/>
      <c r="V929" s="7"/>
      <c r="W929" s="7"/>
      <c r="X929" s="7"/>
      <c r="Y929" s="7"/>
      <c r="Z929" s="7"/>
      <c r="AA929" s="7"/>
      <c r="AB929" s="7"/>
      <c r="AC929" s="7"/>
    </row>
    <row r="930" spans="13:29" x14ac:dyDescent="0.2">
      <c r="M930" s="45"/>
      <c r="N930" s="45"/>
      <c r="O930" s="45"/>
      <c r="P930" s="97"/>
      <c r="R930" s="114"/>
      <c r="S930" s="91"/>
      <c r="T930" s="7"/>
      <c r="U930" s="7"/>
      <c r="V930" s="7"/>
      <c r="W930" s="7"/>
      <c r="X930" s="7"/>
      <c r="Y930" s="7"/>
      <c r="Z930" s="7"/>
      <c r="AA930" s="7"/>
      <c r="AB930" s="7"/>
      <c r="AC930" s="7"/>
    </row>
    <row r="931" spans="13:29" x14ac:dyDescent="0.2">
      <c r="M931" s="45"/>
      <c r="N931" s="45"/>
      <c r="O931" s="45"/>
      <c r="P931" s="97"/>
      <c r="R931" s="114"/>
      <c r="S931" s="91"/>
      <c r="T931" s="7"/>
      <c r="U931" s="7"/>
      <c r="V931" s="7"/>
      <c r="W931" s="7"/>
      <c r="X931" s="7"/>
      <c r="Y931" s="7"/>
      <c r="Z931" s="7"/>
      <c r="AA931" s="7"/>
      <c r="AB931" s="7"/>
      <c r="AC931" s="7"/>
    </row>
    <row r="932" spans="13:29" x14ac:dyDescent="0.2">
      <c r="M932" s="45"/>
      <c r="N932" s="45"/>
      <c r="O932" s="45"/>
      <c r="P932" s="97"/>
      <c r="R932" s="114"/>
      <c r="S932" s="91"/>
      <c r="T932" s="7"/>
      <c r="U932" s="7"/>
      <c r="V932" s="7"/>
      <c r="W932" s="7"/>
      <c r="X932" s="7"/>
      <c r="Y932" s="7"/>
      <c r="Z932" s="7"/>
      <c r="AA932" s="7"/>
      <c r="AB932" s="7"/>
      <c r="AC932" s="7"/>
    </row>
    <row r="933" spans="13:29" x14ac:dyDescent="0.2">
      <c r="M933" s="45"/>
      <c r="N933" s="45"/>
      <c r="O933" s="45"/>
      <c r="P933" s="97"/>
      <c r="R933" s="114"/>
      <c r="S933" s="91"/>
      <c r="T933" s="7"/>
      <c r="U933" s="7"/>
      <c r="V933" s="7"/>
      <c r="W933" s="7"/>
      <c r="X933" s="7"/>
      <c r="Y933" s="7"/>
      <c r="Z933" s="7"/>
      <c r="AA933" s="7"/>
      <c r="AB933" s="7"/>
      <c r="AC933" s="7"/>
    </row>
    <row r="934" spans="13:29" x14ac:dyDescent="0.2">
      <c r="M934" s="45"/>
      <c r="N934" s="45"/>
      <c r="O934" s="45"/>
      <c r="P934" s="97"/>
      <c r="R934" s="114"/>
      <c r="S934" s="91"/>
      <c r="T934" s="7"/>
      <c r="U934" s="7"/>
      <c r="V934" s="7"/>
      <c r="W934" s="7"/>
      <c r="X934" s="7"/>
      <c r="Y934" s="7"/>
      <c r="Z934" s="7"/>
      <c r="AA934" s="7"/>
      <c r="AB934" s="7"/>
      <c r="AC934" s="7"/>
    </row>
    <row r="935" spans="13:29" x14ac:dyDescent="0.2">
      <c r="M935" s="45"/>
      <c r="N935" s="45"/>
      <c r="O935" s="45"/>
      <c r="P935" s="97"/>
      <c r="R935" s="114"/>
      <c r="S935" s="91"/>
      <c r="T935" s="7"/>
      <c r="U935" s="7"/>
      <c r="V935" s="7"/>
      <c r="W935" s="7"/>
      <c r="X935" s="7"/>
      <c r="Y935" s="7"/>
      <c r="Z935" s="7"/>
      <c r="AA935" s="7"/>
      <c r="AB935" s="7"/>
      <c r="AC935" s="7"/>
    </row>
    <row r="936" spans="13:29" x14ac:dyDescent="0.2">
      <c r="M936" s="45"/>
      <c r="N936" s="45"/>
      <c r="O936" s="45"/>
      <c r="P936" s="97"/>
      <c r="R936" s="114"/>
      <c r="S936" s="91"/>
      <c r="T936" s="7"/>
      <c r="U936" s="7"/>
      <c r="V936" s="7"/>
      <c r="W936" s="7"/>
      <c r="X936" s="7"/>
      <c r="Y936" s="7"/>
      <c r="Z936" s="7"/>
      <c r="AA936" s="7"/>
      <c r="AB936" s="7"/>
      <c r="AC936" s="7"/>
    </row>
    <row r="937" spans="13:29" x14ac:dyDescent="0.2">
      <c r="M937" s="45"/>
      <c r="N937" s="45"/>
      <c r="O937" s="45"/>
      <c r="P937" s="97"/>
      <c r="R937" s="114"/>
      <c r="S937" s="91"/>
      <c r="T937" s="7"/>
      <c r="U937" s="7"/>
      <c r="V937" s="7"/>
      <c r="W937" s="7"/>
      <c r="X937" s="7"/>
      <c r="Y937" s="7"/>
      <c r="Z937" s="7"/>
      <c r="AA937" s="7"/>
      <c r="AB937" s="7"/>
      <c r="AC937" s="7"/>
    </row>
    <row r="938" spans="13:29" x14ac:dyDescent="0.2">
      <c r="M938" s="45"/>
      <c r="N938" s="45"/>
      <c r="O938" s="45"/>
      <c r="P938" s="97"/>
      <c r="R938" s="114"/>
      <c r="S938" s="91"/>
      <c r="T938" s="7"/>
      <c r="U938" s="7"/>
      <c r="V938" s="7"/>
      <c r="W938" s="7"/>
      <c r="X938" s="7"/>
      <c r="Y938" s="7"/>
      <c r="Z938" s="7"/>
      <c r="AA938" s="7"/>
      <c r="AB938" s="7"/>
      <c r="AC938" s="7"/>
    </row>
    <row r="939" spans="13:29" x14ac:dyDescent="0.2">
      <c r="M939" s="45"/>
      <c r="N939" s="45"/>
      <c r="O939" s="45"/>
      <c r="P939" s="97"/>
      <c r="R939" s="114"/>
      <c r="S939" s="91"/>
      <c r="T939" s="7"/>
      <c r="U939" s="7"/>
      <c r="V939" s="7"/>
      <c r="W939" s="7"/>
      <c r="X939" s="7"/>
      <c r="Y939" s="7"/>
      <c r="Z939" s="7"/>
      <c r="AA939" s="7"/>
      <c r="AB939" s="7"/>
      <c r="AC939" s="7"/>
    </row>
    <row r="940" spans="13:29" x14ac:dyDescent="0.2">
      <c r="M940" s="45"/>
      <c r="N940" s="45"/>
      <c r="O940" s="45"/>
      <c r="P940" s="97"/>
      <c r="R940" s="114"/>
      <c r="S940" s="91"/>
      <c r="T940" s="7"/>
      <c r="U940" s="7"/>
      <c r="V940" s="7"/>
      <c r="W940" s="7"/>
      <c r="X940" s="7"/>
      <c r="Y940" s="7"/>
      <c r="Z940" s="7"/>
      <c r="AA940" s="7"/>
      <c r="AB940" s="7"/>
      <c r="AC940" s="7"/>
    </row>
    <row r="941" spans="13:29" x14ac:dyDescent="0.2">
      <c r="M941" s="45"/>
      <c r="N941" s="45"/>
      <c r="O941" s="45"/>
      <c r="P941" s="97"/>
      <c r="R941" s="114"/>
      <c r="S941" s="91"/>
      <c r="T941" s="7"/>
      <c r="U941" s="7"/>
      <c r="V941" s="7"/>
      <c r="W941" s="7"/>
      <c r="X941" s="7"/>
      <c r="Y941" s="7"/>
      <c r="Z941" s="7"/>
      <c r="AA941" s="7"/>
      <c r="AB941" s="7"/>
      <c r="AC941" s="7"/>
    </row>
    <row r="942" spans="13:29" x14ac:dyDescent="0.2">
      <c r="M942" s="45"/>
      <c r="N942" s="45"/>
      <c r="O942" s="45"/>
      <c r="P942" s="97"/>
      <c r="R942" s="114"/>
      <c r="S942" s="91"/>
      <c r="T942" s="7"/>
      <c r="U942" s="7"/>
      <c r="V942" s="7"/>
      <c r="W942" s="7"/>
      <c r="X942" s="7"/>
      <c r="Y942" s="7"/>
      <c r="Z942" s="7"/>
      <c r="AA942" s="7"/>
      <c r="AB942" s="7"/>
      <c r="AC942" s="7"/>
    </row>
    <row r="943" spans="13:29" x14ac:dyDescent="0.2">
      <c r="M943" s="45"/>
      <c r="N943" s="45"/>
      <c r="O943" s="45"/>
      <c r="P943" s="97"/>
      <c r="R943" s="114"/>
      <c r="S943" s="91"/>
      <c r="T943" s="7"/>
      <c r="U943" s="7"/>
      <c r="V943" s="7"/>
      <c r="W943" s="7"/>
      <c r="X943" s="7"/>
      <c r="Y943" s="7"/>
      <c r="Z943" s="7"/>
      <c r="AA943" s="7"/>
      <c r="AB943" s="7"/>
      <c r="AC943" s="7"/>
    </row>
    <row r="944" spans="13:29" x14ac:dyDescent="0.2">
      <c r="M944" s="45"/>
      <c r="N944" s="45"/>
      <c r="O944" s="45"/>
      <c r="P944" s="97"/>
      <c r="R944" s="114"/>
      <c r="S944" s="91"/>
      <c r="T944" s="7"/>
      <c r="U944" s="7"/>
      <c r="V944" s="7"/>
      <c r="W944" s="7"/>
      <c r="X944" s="7"/>
      <c r="Y944" s="7"/>
      <c r="Z944" s="7"/>
      <c r="AA944" s="7"/>
      <c r="AB944" s="7"/>
      <c r="AC944" s="7"/>
    </row>
    <row r="945" spans="13:29" x14ac:dyDescent="0.2">
      <c r="M945" s="45"/>
      <c r="N945" s="45"/>
      <c r="O945" s="45"/>
      <c r="P945" s="97"/>
      <c r="R945" s="114"/>
      <c r="S945" s="91"/>
      <c r="T945" s="7"/>
      <c r="U945" s="7"/>
      <c r="V945" s="7"/>
      <c r="W945" s="7"/>
      <c r="X945" s="7"/>
      <c r="Y945" s="7"/>
      <c r="Z945" s="7"/>
      <c r="AA945" s="7"/>
      <c r="AB945" s="7"/>
      <c r="AC945" s="7"/>
    </row>
    <row r="946" spans="13:29" x14ac:dyDescent="0.2">
      <c r="M946" s="45"/>
      <c r="N946" s="45"/>
      <c r="O946" s="45"/>
      <c r="P946" s="97"/>
      <c r="R946" s="114"/>
      <c r="S946" s="91"/>
      <c r="T946" s="7"/>
      <c r="U946" s="7"/>
      <c r="V946" s="7"/>
      <c r="W946" s="7"/>
      <c r="X946" s="7"/>
      <c r="Y946" s="7"/>
      <c r="Z946" s="7"/>
      <c r="AA946" s="7"/>
      <c r="AB946" s="7"/>
      <c r="AC946" s="7"/>
    </row>
    <row r="947" spans="13:29" x14ac:dyDescent="0.2">
      <c r="M947" s="45"/>
      <c r="N947" s="45"/>
      <c r="O947" s="45"/>
      <c r="P947" s="97"/>
      <c r="R947" s="114"/>
      <c r="S947" s="91"/>
      <c r="T947" s="7"/>
      <c r="U947" s="7"/>
      <c r="V947" s="7"/>
      <c r="W947" s="7"/>
      <c r="X947" s="7"/>
      <c r="Y947" s="7"/>
      <c r="Z947" s="7"/>
      <c r="AA947" s="7"/>
      <c r="AB947" s="7"/>
      <c r="AC947" s="7"/>
    </row>
    <row r="948" spans="13:29" x14ac:dyDescent="0.2">
      <c r="M948" s="45"/>
      <c r="N948" s="45"/>
      <c r="O948" s="45"/>
      <c r="P948" s="97"/>
      <c r="R948" s="114"/>
      <c r="S948" s="91"/>
      <c r="T948" s="7"/>
      <c r="U948" s="7"/>
      <c r="V948" s="7"/>
      <c r="W948" s="7"/>
      <c r="X948" s="7"/>
      <c r="Y948" s="7"/>
      <c r="Z948" s="7"/>
      <c r="AA948" s="7"/>
      <c r="AB948" s="7"/>
      <c r="AC948" s="7"/>
    </row>
    <row r="949" spans="13:29" x14ac:dyDescent="0.2">
      <c r="M949" s="45"/>
      <c r="N949" s="45"/>
      <c r="O949" s="45"/>
      <c r="P949" s="97"/>
      <c r="R949" s="114"/>
      <c r="S949" s="91"/>
      <c r="T949" s="7"/>
      <c r="U949" s="7"/>
      <c r="V949" s="7"/>
      <c r="W949" s="7"/>
      <c r="X949" s="7"/>
      <c r="Y949" s="7"/>
      <c r="Z949" s="7"/>
      <c r="AA949" s="7"/>
      <c r="AB949" s="7"/>
      <c r="AC949" s="7"/>
    </row>
    <row r="950" spans="13:29" x14ac:dyDescent="0.2">
      <c r="M950" s="45"/>
      <c r="N950" s="45"/>
      <c r="O950" s="45"/>
      <c r="P950" s="97"/>
      <c r="R950" s="114"/>
      <c r="S950" s="91"/>
      <c r="T950" s="7"/>
      <c r="U950" s="7"/>
      <c r="V950" s="7"/>
      <c r="W950" s="7"/>
      <c r="X950" s="7"/>
      <c r="Y950" s="7"/>
      <c r="Z950" s="7"/>
      <c r="AA950" s="7"/>
      <c r="AB950" s="7"/>
      <c r="AC950" s="7"/>
    </row>
    <row r="951" spans="13:29" x14ac:dyDescent="0.2">
      <c r="M951" s="45"/>
      <c r="N951" s="45"/>
      <c r="O951" s="45"/>
      <c r="P951" s="97"/>
      <c r="R951" s="114"/>
      <c r="S951" s="91"/>
      <c r="T951" s="7"/>
      <c r="U951" s="7"/>
      <c r="V951" s="7"/>
      <c r="W951" s="7"/>
      <c r="X951" s="7"/>
      <c r="Y951" s="7"/>
      <c r="Z951" s="7"/>
      <c r="AA951" s="7"/>
      <c r="AB951" s="7"/>
      <c r="AC951" s="7"/>
    </row>
    <row r="952" spans="13:29" x14ac:dyDescent="0.2">
      <c r="M952" s="45"/>
      <c r="N952" s="45"/>
      <c r="O952" s="45"/>
      <c r="P952" s="97"/>
      <c r="R952" s="114"/>
      <c r="S952" s="91"/>
      <c r="T952" s="7"/>
      <c r="U952" s="7"/>
      <c r="V952" s="7"/>
      <c r="W952" s="7"/>
      <c r="X952" s="7"/>
      <c r="Y952" s="7"/>
      <c r="Z952" s="7"/>
      <c r="AA952" s="7"/>
      <c r="AB952" s="7"/>
      <c r="AC952" s="7"/>
    </row>
  </sheetData>
  <mergeCells count="20">
    <mergeCell ref="P6:P7"/>
    <mergeCell ref="Q6:Q7"/>
    <mergeCell ref="A448:F448"/>
    <mergeCell ref="A55:F55"/>
    <mergeCell ref="A70:F70"/>
    <mergeCell ref="A98:F98"/>
    <mergeCell ref="A171:F171"/>
    <mergeCell ref="A257:F257"/>
    <mergeCell ref="A382:F382"/>
    <mergeCell ref="H6:K6"/>
    <mergeCell ref="L6:O6"/>
    <mergeCell ref="J488:K488"/>
    <mergeCell ref="G3:N3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39370078740157483" right="0.19685039370078741" top="0.19685039370078741" bottom="0.39370078740157483" header="0" footer="0"/>
  <pageSetup paperSize="9" scale="77" fitToHeight="1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Executie</vt:lpstr>
      <vt:lpstr>Executie!Print_Area</vt:lpstr>
      <vt:lpstr>Executie!Print_Titles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Papainopol</dc:creator>
  <cp:lastModifiedBy>Artemiza Anton</cp:lastModifiedBy>
  <cp:lastPrinted>2019-04-23T07:17:01Z</cp:lastPrinted>
  <dcterms:created xsi:type="dcterms:W3CDTF">2017-02-17T08:37:33Z</dcterms:created>
  <dcterms:modified xsi:type="dcterms:W3CDTF">2019-04-23T07:17:07Z</dcterms:modified>
</cp:coreProperties>
</file>