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30" windowWidth="15570" windowHeight="9135"/>
  </bookViews>
  <sheets>
    <sheet name="Executie" sheetId="2" r:id="rId1"/>
  </sheets>
  <definedNames>
    <definedName name="_xlnm.Print_Area" localSheetId="0">Executie!$A$1:$O$504</definedName>
    <definedName name="_xlnm.Print_Area">#REF!</definedName>
    <definedName name="_xlnm.Print_Titles" localSheetId="0">Executie!$6:$7</definedName>
    <definedName name="_xlnm.Print_Titles">#N/A</definedName>
    <definedName name="Z_397CD15D_2114_4EF5_824A_761F5DAAF476_.wvu.PrintArea" localSheetId="0" hidden="1">Executie!$G$10:$O$450</definedName>
    <definedName name="Z_397CD15D_2114_4EF5_824A_761F5DAAF476_.wvu.Rows" localSheetId="0" hidden="1">Executie!#REF!,Executie!$20:$20,Executie!#REF!,Executie!$105:$105,Executie!$107:$109,Executie!$112:$114,Executie!$116:$118,Executie!$132:$132,Executie!$138:$139,Executie!$143:$144,Executie!$149:$149,Executie!$179:$179,Executie!$184:$185,Executie!$188:$190,Executie!$207:$207,Executie!$213:$214,Executie!$218:$218,Executie!$222:$223,Executie!$225:$225,Executie!$227:$227,Executie!$237:$237,Executie!$239:$239,Executie!$246:$246,Executie!$252:$252,Executie!$266:$266,Executie!$271:$272,Executie!$275:$277,Executie!$280:$282,Executie!$285:$285,Executie!$303:$303,Executie!$309:$310,Executie!$320:$322,Executie!$325:$325,Executie!$359:$360,Executie!$374:$374,Executie!#REF!,Executie!$388:$388,Executie!$391:$391,Executie!$441:$441</definedName>
  </definedNames>
  <calcPr calcId="145621"/>
</workbook>
</file>

<file path=xl/calcChain.xml><?xml version="1.0" encoding="utf-8"?>
<calcChain xmlns="http://schemas.openxmlformats.org/spreadsheetml/2006/main">
  <c r="J148" i="2" l="1"/>
  <c r="J145" i="2"/>
  <c r="J135" i="2"/>
  <c r="N340" i="2" l="1"/>
  <c r="M340" i="2"/>
  <c r="O266" i="2" l="1"/>
  <c r="O128" i="2"/>
  <c r="K302" i="2"/>
  <c r="O107" i="2"/>
  <c r="AC497" i="2"/>
  <c r="AC496" i="2"/>
  <c r="N423" i="2"/>
  <c r="M200" i="2"/>
  <c r="O300" i="2"/>
  <c r="M423" i="2"/>
  <c r="O426" i="2"/>
  <c r="O275" i="2"/>
  <c r="O276" i="2"/>
  <c r="O277" i="2"/>
  <c r="O278" i="2"/>
  <c r="O280" i="2"/>
  <c r="O281" i="2"/>
  <c r="O282" i="2"/>
  <c r="O283" i="2"/>
  <c r="O284" i="2"/>
  <c r="O285" i="2"/>
  <c r="O287" i="2"/>
  <c r="M286" i="2"/>
  <c r="H22" i="2"/>
  <c r="I340" i="2"/>
  <c r="H340" i="2"/>
  <c r="H15" i="2"/>
  <c r="H14" i="2" s="1"/>
  <c r="H21" i="2"/>
  <c r="H27" i="2"/>
  <c r="J485" i="2"/>
  <c r="J484" i="2" s="1"/>
  <c r="J483" i="2" s="1"/>
  <c r="J482" i="2" s="1"/>
  <c r="J481" i="2" s="1"/>
  <c r="J480" i="2" s="1"/>
  <c r="J479" i="2" s="1"/>
  <c r="J478" i="2" s="1"/>
  <c r="J477" i="2" s="1"/>
  <c r="J476" i="2" s="1"/>
  <c r="J475" i="2" s="1"/>
  <c r="J474" i="2" s="1"/>
  <c r="J473" i="2" s="1"/>
  <c r="J435" i="2"/>
  <c r="J434" i="2"/>
  <c r="J408" i="2"/>
  <c r="J392" i="2"/>
  <c r="J389" i="2"/>
  <c r="J388" i="2"/>
  <c r="J386" i="2"/>
  <c r="J368" i="2"/>
  <c r="J367" i="2"/>
  <c r="J366" i="2"/>
  <c r="J365" i="2"/>
  <c r="J364" i="2"/>
  <c r="J360" i="2"/>
  <c r="J358" i="2"/>
  <c r="J356" i="2"/>
  <c r="J355" i="2"/>
  <c r="J354" i="2"/>
  <c r="J353" i="2"/>
  <c r="J351" i="2"/>
  <c r="J350" i="2"/>
  <c r="J349" i="2"/>
  <c r="J348" i="2"/>
  <c r="J347" i="2"/>
  <c r="J346" i="2"/>
  <c r="J345" i="2"/>
  <c r="J344" i="2"/>
  <c r="J343" i="2"/>
  <c r="J342" i="2"/>
  <c r="J341" i="2"/>
  <c r="J340" i="2" s="1"/>
  <c r="J337" i="2"/>
  <c r="J336" i="2"/>
  <c r="J335" i="2"/>
  <c r="J332" i="2"/>
  <c r="J329" i="2"/>
  <c r="J328" i="2"/>
  <c r="J327" i="2"/>
  <c r="J326" i="2"/>
  <c r="J325" i="2"/>
  <c r="J324" i="2"/>
  <c r="J322" i="2"/>
  <c r="J321" i="2"/>
  <c r="J319" i="2"/>
  <c r="J318" i="2"/>
  <c r="J317" i="2"/>
  <c r="J316" i="2"/>
  <c r="J315" i="2"/>
  <c r="J314" i="2"/>
  <c r="J313" i="2"/>
  <c r="J311" i="2"/>
  <c r="J310" i="2"/>
  <c r="J309" i="2"/>
  <c r="J307" i="2"/>
  <c r="J306" i="2"/>
  <c r="J305" i="2"/>
  <c r="J304" i="2"/>
  <c r="J303" i="2"/>
  <c r="J302" i="2"/>
  <c r="J301" i="2"/>
  <c r="J300" i="2"/>
  <c r="J299" i="2"/>
  <c r="J298" i="2"/>
  <c r="J297" i="2"/>
  <c r="J294" i="2"/>
  <c r="J293" i="2"/>
  <c r="J292" i="2"/>
  <c r="J291" i="2"/>
  <c r="J290" i="2"/>
  <c r="J289" i="2"/>
  <c r="J287" i="2"/>
  <c r="J285" i="2"/>
  <c r="J284" i="2"/>
  <c r="J283" i="2"/>
  <c r="J282" i="2"/>
  <c r="J281" i="2"/>
  <c r="J280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50" i="2"/>
  <c r="J249" i="2"/>
  <c r="J248" i="2"/>
  <c r="J247" i="2"/>
  <c r="J246" i="2"/>
  <c r="J240" i="2"/>
  <c r="J233" i="2"/>
  <c r="J230" i="2"/>
  <c r="J228" i="2"/>
  <c r="J227" i="2"/>
  <c r="J226" i="2"/>
  <c r="J225" i="2"/>
  <c r="J223" i="2"/>
  <c r="J222" i="2"/>
  <c r="J221" i="2"/>
  <c r="J220" i="2"/>
  <c r="J219" i="2"/>
  <c r="J218" i="2"/>
  <c r="J217" i="2"/>
  <c r="J215" i="2"/>
  <c r="J214" i="2"/>
  <c r="J213" i="2"/>
  <c r="J211" i="2"/>
  <c r="J210" i="2"/>
  <c r="J209" i="2"/>
  <c r="J208" i="2"/>
  <c r="J207" i="2"/>
  <c r="J206" i="2"/>
  <c r="J205" i="2"/>
  <c r="J204" i="2"/>
  <c r="J203" i="2"/>
  <c r="J202" i="2"/>
  <c r="J201" i="2"/>
  <c r="J198" i="2"/>
  <c r="J197" i="2"/>
  <c r="J196" i="2"/>
  <c r="J195" i="2"/>
  <c r="J194" i="2"/>
  <c r="J193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28" i="2"/>
  <c r="J127" i="2"/>
  <c r="J126" i="2"/>
  <c r="J125" i="2"/>
  <c r="J124" i="2"/>
  <c r="J123" i="2"/>
  <c r="J121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K471" i="2"/>
  <c r="K467" i="2"/>
  <c r="K465" i="2"/>
  <c r="K462" i="2"/>
  <c r="K461" i="2"/>
  <c r="K435" i="2"/>
  <c r="K434" i="2"/>
  <c r="K408" i="2"/>
  <c r="K392" i="2"/>
  <c r="K386" i="2"/>
  <c r="K360" i="2"/>
  <c r="K358" i="2"/>
  <c r="K341" i="2"/>
  <c r="K340" i="2"/>
  <c r="K337" i="2"/>
  <c r="K336" i="2"/>
  <c r="K335" i="2"/>
  <c r="K329" i="2"/>
  <c r="K327" i="2"/>
  <c r="K313" i="2"/>
  <c r="K306" i="2"/>
  <c r="K305" i="2"/>
  <c r="K304" i="2"/>
  <c r="K301" i="2"/>
  <c r="K300" i="2"/>
  <c r="K299" i="2"/>
  <c r="K297" i="2"/>
  <c r="K294" i="2"/>
  <c r="K293" i="2"/>
  <c r="K292" i="2"/>
  <c r="K291" i="2"/>
  <c r="K290" i="2"/>
  <c r="K289" i="2"/>
  <c r="K287" i="2"/>
  <c r="K274" i="2"/>
  <c r="K273" i="2"/>
  <c r="K261" i="2"/>
  <c r="K240" i="2"/>
  <c r="K209" i="2"/>
  <c r="K148" i="2"/>
  <c r="K145" i="2"/>
  <c r="O23" i="2"/>
  <c r="O24" i="2"/>
  <c r="J288" i="2"/>
  <c r="J470" i="2"/>
  <c r="J469" i="2" s="1"/>
  <c r="J468" i="2" s="1"/>
  <c r="J456" i="2" s="1"/>
  <c r="I470" i="2"/>
  <c r="H470" i="2"/>
  <c r="H469" i="2"/>
  <c r="H468" i="2" s="1"/>
  <c r="H456" i="2" s="1"/>
  <c r="J466" i="2"/>
  <c r="I466" i="2"/>
  <c r="H466" i="2"/>
  <c r="J464" i="2"/>
  <c r="J463" i="2" s="1"/>
  <c r="I464" i="2"/>
  <c r="H464" i="2"/>
  <c r="J460" i="2"/>
  <c r="J459" i="2"/>
  <c r="I460" i="2"/>
  <c r="H460" i="2"/>
  <c r="H459" i="2" s="1"/>
  <c r="H454" i="2" s="1"/>
  <c r="J437" i="2"/>
  <c r="J436" i="2" s="1"/>
  <c r="I437" i="2"/>
  <c r="I95" i="2" s="1"/>
  <c r="H437" i="2"/>
  <c r="J433" i="2"/>
  <c r="I433" i="2"/>
  <c r="H433" i="2"/>
  <c r="J407" i="2"/>
  <c r="J406" i="2" s="1"/>
  <c r="I407" i="2"/>
  <c r="H407" i="2"/>
  <c r="H406" i="2"/>
  <c r="J399" i="2"/>
  <c r="I399" i="2"/>
  <c r="H399" i="2"/>
  <c r="H84" i="2" s="1"/>
  <c r="H63" i="2" s="1"/>
  <c r="J397" i="2"/>
  <c r="I397" i="2"/>
  <c r="H397" i="2"/>
  <c r="J394" i="2"/>
  <c r="J393" i="2" s="1"/>
  <c r="I394" i="2"/>
  <c r="H394" i="2"/>
  <c r="H393" i="2" s="1"/>
  <c r="H83" i="2" s="1"/>
  <c r="H62" i="2" s="1"/>
  <c r="J391" i="2"/>
  <c r="J390" i="2" s="1"/>
  <c r="I391" i="2"/>
  <c r="I390" i="2" s="1"/>
  <c r="H391" i="2"/>
  <c r="H390" i="2" s="1"/>
  <c r="J387" i="2"/>
  <c r="I387" i="2"/>
  <c r="H387" i="2"/>
  <c r="J385" i="2"/>
  <c r="J384" i="2"/>
  <c r="I385" i="2"/>
  <c r="H385" i="2"/>
  <c r="H384" i="2" s="1"/>
  <c r="I379" i="2"/>
  <c r="H379" i="2"/>
  <c r="J371" i="2"/>
  <c r="J370" i="2" s="1"/>
  <c r="J369" i="2" s="1"/>
  <c r="J168" i="2" s="1"/>
  <c r="J167" i="2" s="1"/>
  <c r="I371" i="2"/>
  <c r="H371" i="2"/>
  <c r="H370" i="2" s="1"/>
  <c r="H369" i="2" s="1"/>
  <c r="H168" i="2" s="1"/>
  <c r="H167" i="2" s="1"/>
  <c r="I370" i="2"/>
  <c r="J363" i="2"/>
  <c r="J362" i="2" s="1"/>
  <c r="J361" i="2" s="1"/>
  <c r="I363" i="2"/>
  <c r="H363" i="2"/>
  <c r="I362" i="2"/>
  <c r="H362" i="2"/>
  <c r="H361" i="2" s="1"/>
  <c r="J359" i="2"/>
  <c r="J164" i="2" s="1"/>
  <c r="I359" i="2"/>
  <c r="I164" i="2" s="1"/>
  <c r="H359" i="2"/>
  <c r="J357" i="2"/>
  <c r="J88" i="2" s="1"/>
  <c r="I357" i="2"/>
  <c r="H357" i="2"/>
  <c r="J352" i="2"/>
  <c r="I352" i="2"/>
  <c r="H352" i="2"/>
  <c r="H339" i="2" s="1"/>
  <c r="J334" i="2"/>
  <c r="I334" i="2"/>
  <c r="H334" i="2"/>
  <c r="H333" i="2" s="1"/>
  <c r="J331" i="2"/>
  <c r="J330" i="2" s="1"/>
  <c r="J159" i="2" s="1"/>
  <c r="I331" i="2"/>
  <c r="H331" i="2"/>
  <c r="I330" i="2"/>
  <c r="H330" i="2"/>
  <c r="H159" i="2" s="1"/>
  <c r="J323" i="2"/>
  <c r="I323" i="2"/>
  <c r="H323" i="2"/>
  <c r="J320" i="2"/>
  <c r="I320" i="2"/>
  <c r="H320" i="2"/>
  <c r="J312" i="2"/>
  <c r="I312" i="2"/>
  <c r="H312" i="2"/>
  <c r="J308" i="2"/>
  <c r="J296" i="2"/>
  <c r="I296" i="2"/>
  <c r="H296" i="2"/>
  <c r="I295" i="2"/>
  <c r="I288" i="2"/>
  <c r="H288" i="2"/>
  <c r="J286" i="2"/>
  <c r="I286" i="2"/>
  <c r="H286" i="2"/>
  <c r="J279" i="2"/>
  <c r="I279" i="2"/>
  <c r="H279" i="2"/>
  <c r="J260" i="2"/>
  <c r="I260" i="2"/>
  <c r="H260" i="2"/>
  <c r="J245" i="2"/>
  <c r="J244" i="2" s="1"/>
  <c r="J243" i="2" s="1"/>
  <c r="I245" i="2"/>
  <c r="H245" i="2"/>
  <c r="H244" i="2" s="1"/>
  <c r="J241" i="2"/>
  <c r="I241" i="2"/>
  <c r="H241" i="2"/>
  <c r="J238" i="2"/>
  <c r="J236" i="2" s="1"/>
  <c r="I238" i="2"/>
  <c r="I236" i="2" s="1"/>
  <c r="H238" i="2"/>
  <c r="H236" i="2"/>
  <c r="I234" i="2"/>
  <c r="H234" i="2"/>
  <c r="J234" i="2" s="1"/>
  <c r="J232" i="2"/>
  <c r="J231" i="2"/>
  <c r="I232" i="2"/>
  <c r="I231" i="2"/>
  <c r="H232" i="2"/>
  <c r="H231" i="2"/>
  <c r="J229" i="2"/>
  <c r="I229" i="2"/>
  <c r="H229" i="2"/>
  <c r="H75" i="2" s="1"/>
  <c r="H60" i="2"/>
  <c r="J224" i="2"/>
  <c r="I224" i="2"/>
  <c r="H224" i="2"/>
  <c r="J216" i="2"/>
  <c r="I216" i="2"/>
  <c r="H216" i="2"/>
  <c r="J212" i="2"/>
  <c r="I212" i="2"/>
  <c r="H212" i="2"/>
  <c r="J200" i="2"/>
  <c r="I200" i="2"/>
  <c r="H200" i="2"/>
  <c r="J192" i="2"/>
  <c r="I192" i="2"/>
  <c r="H192" i="2"/>
  <c r="J174" i="2"/>
  <c r="I174" i="2"/>
  <c r="H174" i="2"/>
  <c r="H173" i="2" s="1"/>
  <c r="J169" i="2"/>
  <c r="I169" i="2"/>
  <c r="H169" i="2"/>
  <c r="H164" i="2"/>
  <c r="H160" i="2"/>
  <c r="I159" i="2"/>
  <c r="J153" i="2"/>
  <c r="I153" i="2"/>
  <c r="H153" i="2"/>
  <c r="J147" i="2"/>
  <c r="J151" i="2" s="1"/>
  <c r="I147" i="2"/>
  <c r="H147" i="2"/>
  <c r="J142" i="2"/>
  <c r="I142" i="2"/>
  <c r="H142" i="2"/>
  <c r="K142" i="2" s="1"/>
  <c r="J137" i="2"/>
  <c r="I137" i="2"/>
  <c r="H137" i="2"/>
  <c r="J130" i="2"/>
  <c r="J129" i="2" s="1"/>
  <c r="I130" i="2"/>
  <c r="H130" i="2"/>
  <c r="J122" i="2"/>
  <c r="I122" i="2"/>
  <c r="H122" i="2"/>
  <c r="J120" i="2"/>
  <c r="I120" i="2"/>
  <c r="H120" i="2"/>
  <c r="J101" i="2"/>
  <c r="I101" i="2"/>
  <c r="I100" i="2" s="1"/>
  <c r="H101" i="2"/>
  <c r="J97" i="2"/>
  <c r="J69" i="2" s="1"/>
  <c r="I97" i="2"/>
  <c r="I69" i="2" s="1"/>
  <c r="H97" i="2"/>
  <c r="H69" i="2" s="1"/>
  <c r="J96" i="2"/>
  <c r="I96" i="2"/>
  <c r="H96" i="2"/>
  <c r="J95" i="2"/>
  <c r="I90" i="2"/>
  <c r="I65" i="2" s="1"/>
  <c r="J89" i="2"/>
  <c r="I89" i="2"/>
  <c r="H89" i="2"/>
  <c r="K90" i="2" s="1"/>
  <c r="J84" i="2"/>
  <c r="J63" i="2"/>
  <c r="J82" i="2"/>
  <c r="I82" i="2"/>
  <c r="H82" i="2"/>
  <c r="J81" i="2"/>
  <c r="I81" i="2"/>
  <c r="H81" i="2"/>
  <c r="J80" i="2"/>
  <c r="I80" i="2"/>
  <c r="K81" i="2" s="1"/>
  <c r="H80" i="2"/>
  <c r="J79" i="2"/>
  <c r="I79" i="2"/>
  <c r="H79" i="2"/>
  <c r="K80" i="2" s="1"/>
  <c r="J74" i="2"/>
  <c r="J59" i="2" s="1"/>
  <c r="I74" i="2"/>
  <c r="I59" i="2" s="1"/>
  <c r="H74" i="2"/>
  <c r="H59" i="2"/>
  <c r="J90" i="2"/>
  <c r="J65" i="2" s="1"/>
  <c r="I94" i="2"/>
  <c r="H90" i="2"/>
  <c r="H65" i="2" s="1"/>
  <c r="K65" i="2" s="1"/>
  <c r="J379" i="2"/>
  <c r="H444" i="2"/>
  <c r="K407" i="2"/>
  <c r="K385" i="2"/>
  <c r="H95" i="2"/>
  <c r="H94" i="2" s="1"/>
  <c r="H436" i="2"/>
  <c r="H463" i="2"/>
  <c r="H455" i="2" s="1"/>
  <c r="I254" i="2"/>
  <c r="I78" i="2"/>
  <c r="I369" i="2"/>
  <c r="K460" i="2"/>
  <c r="I459" i="2"/>
  <c r="H377" i="2"/>
  <c r="H376" i="2"/>
  <c r="H88" i="2"/>
  <c r="H87" i="2"/>
  <c r="I84" i="2"/>
  <c r="I63" i="2"/>
  <c r="J454" i="2"/>
  <c r="J173" i="2"/>
  <c r="K466" i="2"/>
  <c r="K153" i="2"/>
  <c r="I436" i="2"/>
  <c r="K464" i="2"/>
  <c r="K470" i="2"/>
  <c r="H129" i="2"/>
  <c r="K286" i="2"/>
  <c r="K334" i="2"/>
  <c r="I339" i="2"/>
  <c r="I86" i="2" s="1"/>
  <c r="I361" i="2"/>
  <c r="I393" i="2"/>
  <c r="I463" i="2"/>
  <c r="I469" i="2"/>
  <c r="K390" i="2"/>
  <c r="I77" i="2"/>
  <c r="K391" i="2"/>
  <c r="I406" i="2"/>
  <c r="K406" i="2" s="1"/>
  <c r="K91" i="2"/>
  <c r="K433" i="2"/>
  <c r="I384" i="2"/>
  <c r="H259" i="2"/>
  <c r="H157" i="2"/>
  <c r="K260" i="2"/>
  <c r="K288" i="2"/>
  <c r="I259" i="2"/>
  <c r="K296" i="2"/>
  <c r="K312" i="2"/>
  <c r="H295" i="2"/>
  <c r="K295" i="2" s="1"/>
  <c r="K323" i="2"/>
  <c r="K379" i="2"/>
  <c r="I333" i="2"/>
  <c r="I377" i="2"/>
  <c r="J377" i="2" s="1"/>
  <c r="K357" i="2"/>
  <c r="I88" i="2"/>
  <c r="K164" i="2"/>
  <c r="K359" i="2"/>
  <c r="I91" i="2"/>
  <c r="I66" i="2" s="1"/>
  <c r="J93" i="2"/>
  <c r="J92" i="2" s="1"/>
  <c r="J333" i="2"/>
  <c r="J295" i="2"/>
  <c r="J259" i="2"/>
  <c r="J199" i="2"/>
  <c r="J158" i="2" s="1"/>
  <c r="K238" i="2"/>
  <c r="I244" i="2"/>
  <c r="J166" i="2"/>
  <c r="J165" i="2" s="1"/>
  <c r="J78" i="2"/>
  <c r="J77" i="2" s="1"/>
  <c r="I151" i="2"/>
  <c r="K147" i="2"/>
  <c r="I129" i="2"/>
  <c r="K129" i="2" s="1"/>
  <c r="H100" i="2"/>
  <c r="H99" i="2" s="1"/>
  <c r="H98" i="2" s="1"/>
  <c r="H447" i="2" s="1"/>
  <c r="J91" i="2"/>
  <c r="J66" i="2" s="1"/>
  <c r="O435" i="2"/>
  <c r="J161" i="2"/>
  <c r="H453" i="2"/>
  <c r="H452" i="2" s="1"/>
  <c r="I83" i="2"/>
  <c r="I62" i="2" s="1"/>
  <c r="J157" i="2"/>
  <c r="I375" i="2"/>
  <c r="K459" i="2"/>
  <c r="I458" i="2"/>
  <c r="I454" i="2"/>
  <c r="K89" i="2"/>
  <c r="I338" i="2"/>
  <c r="I444" i="2"/>
  <c r="K444" i="2" s="1"/>
  <c r="K469" i="2"/>
  <c r="I468" i="2"/>
  <c r="I253" i="2"/>
  <c r="K463" i="2"/>
  <c r="I455" i="2"/>
  <c r="K455" i="2" s="1"/>
  <c r="I168" i="2"/>
  <c r="I167" i="2" s="1"/>
  <c r="H458" i="2"/>
  <c r="H457" i="2" s="1"/>
  <c r="I443" i="2"/>
  <c r="K384" i="2"/>
  <c r="I383" i="2"/>
  <c r="I382" i="2" s="1"/>
  <c r="K259" i="2"/>
  <c r="I76" i="2"/>
  <c r="I161" i="2"/>
  <c r="I87" i="2"/>
  <c r="K88" i="2" s="1"/>
  <c r="I376" i="2"/>
  <c r="K376" i="2" s="1"/>
  <c r="K377" i="2"/>
  <c r="I243" i="2"/>
  <c r="I93" i="2"/>
  <c r="H152" i="2"/>
  <c r="H154" i="2" s="1"/>
  <c r="H72" i="2"/>
  <c r="H57" i="2" s="1"/>
  <c r="O19" i="2"/>
  <c r="O18" i="2"/>
  <c r="I457" i="2"/>
  <c r="J444" i="2"/>
  <c r="K468" i="2"/>
  <c r="I456" i="2"/>
  <c r="K456" i="2" s="1"/>
  <c r="I258" i="2"/>
  <c r="K454" i="2"/>
  <c r="I61" i="2"/>
  <c r="J376" i="2"/>
  <c r="I92" i="2"/>
  <c r="I166" i="2"/>
  <c r="I165" i="2"/>
  <c r="O262" i="2"/>
  <c r="O351" i="2"/>
  <c r="L33" i="2"/>
  <c r="N286" i="2"/>
  <c r="O286" i="2" s="1"/>
  <c r="L286" i="2"/>
  <c r="O120" i="2"/>
  <c r="N120" i="2"/>
  <c r="M120" i="2"/>
  <c r="L120" i="2"/>
  <c r="M308" i="2"/>
  <c r="M359" i="2"/>
  <c r="M164" i="2" s="1"/>
  <c r="M11" i="2"/>
  <c r="M15" i="2"/>
  <c r="M14" i="2" s="1"/>
  <c r="M22" i="2"/>
  <c r="M21" i="2" s="1"/>
  <c r="M48" i="2" s="1"/>
  <c r="M29" i="2"/>
  <c r="M28" i="2"/>
  <c r="M33" i="2"/>
  <c r="M32" i="2"/>
  <c r="M38" i="2"/>
  <c r="M45" i="2"/>
  <c r="M49" i="2"/>
  <c r="M74" i="2"/>
  <c r="M59" i="2" s="1"/>
  <c r="M79" i="2"/>
  <c r="M80" i="2"/>
  <c r="M81" i="2"/>
  <c r="M82" i="2"/>
  <c r="M89" i="2"/>
  <c r="M96" i="2"/>
  <c r="M97" i="2"/>
  <c r="M69" i="2" s="1"/>
  <c r="M101" i="2"/>
  <c r="M122" i="2"/>
  <c r="M130" i="2"/>
  <c r="M137" i="2"/>
  <c r="M142" i="2"/>
  <c r="M147" i="2"/>
  <c r="M151" i="2" s="1"/>
  <c r="M153" i="2"/>
  <c r="M169" i="2"/>
  <c r="M174" i="2"/>
  <c r="M192" i="2"/>
  <c r="M212" i="2"/>
  <c r="M216" i="2"/>
  <c r="M224" i="2"/>
  <c r="M229" i="2"/>
  <c r="M232" i="2"/>
  <c r="M231" i="2" s="1"/>
  <c r="M234" i="2"/>
  <c r="M238" i="2"/>
  <c r="M236" i="2" s="1"/>
  <c r="M241" i="2"/>
  <c r="M245" i="2"/>
  <c r="M244" i="2" s="1"/>
  <c r="M260" i="2"/>
  <c r="M279" i="2"/>
  <c r="M288" i="2"/>
  <c r="M296" i="2"/>
  <c r="M312" i="2"/>
  <c r="M320" i="2"/>
  <c r="M323" i="2"/>
  <c r="M331" i="2"/>
  <c r="M330" i="2"/>
  <c r="M159" i="2" s="1"/>
  <c r="M334" i="2"/>
  <c r="M333" i="2" s="1"/>
  <c r="M352" i="2"/>
  <c r="M339" i="2" s="1"/>
  <c r="M357" i="2"/>
  <c r="M377" i="2" s="1"/>
  <c r="M376" i="2" s="1"/>
  <c r="M363" i="2"/>
  <c r="M362" i="2" s="1"/>
  <c r="M361" i="2" s="1"/>
  <c r="M371" i="2"/>
  <c r="M370" i="2"/>
  <c r="M369" i="2" s="1"/>
  <c r="M168" i="2" s="1"/>
  <c r="M167" i="2" s="1"/>
  <c r="M379" i="2"/>
  <c r="M385" i="2"/>
  <c r="M384" i="2" s="1"/>
  <c r="M387" i="2"/>
  <c r="M391" i="2"/>
  <c r="M390" i="2" s="1"/>
  <c r="M394" i="2"/>
  <c r="M397" i="2"/>
  <c r="M399" i="2"/>
  <c r="M84" i="2" s="1"/>
  <c r="M63" i="2" s="1"/>
  <c r="M409" i="2"/>
  <c r="M408" i="2" s="1"/>
  <c r="M433" i="2"/>
  <c r="M90" i="2" s="1"/>
  <c r="M65" i="2" s="1"/>
  <c r="M437" i="2"/>
  <c r="M95" i="2"/>
  <c r="M94" i="2" s="1"/>
  <c r="M460" i="2"/>
  <c r="M459" i="2"/>
  <c r="M454" i="2" s="1"/>
  <c r="M453" i="2" s="1"/>
  <c r="M452" i="2" s="1"/>
  <c r="M464" i="2"/>
  <c r="M466" i="2"/>
  <c r="M470" i="2"/>
  <c r="M469" i="2"/>
  <c r="M468" i="2" s="1"/>
  <c r="M456" i="2" s="1"/>
  <c r="M474" i="2"/>
  <c r="M478" i="2"/>
  <c r="M473" i="2" s="1"/>
  <c r="M482" i="2"/>
  <c r="M494" i="2"/>
  <c r="M173" i="2"/>
  <c r="M463" i="2"/>
  <c r="M455" i="2" s="1"/>
  <c r="M259" i="2"/>
  <c r="M393" i="2"/>
  <c r="M83" i="2" s="1"/>
  <c r="M62" i="2" s="1"/>
  <c r="M75" i="2"/>
  <c r="M60" i="2"/>
  <c r="M199" i="2"/>
  <c r="M27" i="2"/>
  <c r="M436" i="2"/>
  <c r="M160" i="2"/>
  <c r="M91" i="2"/>
  <c r="M66" i="2" s="1"/>
  <c r="M157" i="2"/>
  <c r="L212" i="2"/>
  <c r="O493" i="2"/>
  <c r="O434" i="2"/>
  <c r="O432" i="2"/>
  <c r="O431" i="2"/>
  <c r="O430" i="2"/>
  <c r="O429" i="2"/>
  <c r="O428" i="2"/>
  <c r="O427" i="2"/>
  <c r="O425" i="2"/>
  <c r="O424" i="2"/>
  <c r="O419" i="2"/>
  <c r="O422" i="2"/>
  <c r="O420" i="2"/>
  <c r="O418" i="2"/>
  <c r="O417" i="2"/>
  <c r="O416" i="2"/>
  <c r="O414" i="2"/>
  <c r="O413" i="2"/>
  <c r="O412" i="2"/>
  <c r="O410" i="2"/>
  <c r="O405" i="2"/>
  <c r="O404" i="2"/>
  <c r="O403" i="2"/>
  <c r="O402" i="2"/>
  <c r="O401" i="2"/>
  <c r="O400" i="2"/>
  <c r="O398" i="2"/>
  <c r="O396" i="2"/>
  <c r="O395" i="2"/>
  <c r="O392" i="2"/>
  <c r="O389" i="2"/>
  <c r="O388" i="2"/>
  <c r="O386" i="2"/>
  <c r="O373" i="2"/>
  <c r="O372" i="2"/>
  <c r="O368" i="2"/>
  <c r="O367" i="2"/>
  <c r="O366" i="2"/>
  <c r="O365" i="2"/>
  <c r="O364" i="2"/>
  <c r="O360" i="2"/>
  <c r="O358" i="2"/>
  <c r="O356" i="2"/>
  <c r="O355" i="2"/>
  <c r="O354" i="2"/>
  <c r="O353" i="2"/>
  <c r="O350" i="2"/>
  <c r="O349" i="2"/>
  <c r="O348" i="2"/>
  <c r="O347" i="2"/>
  <c r="O346" i="2"/>
  <c r="O345" i="2"/>
  <c r="O344" i="2"/>
  <c r="O343" i="2"/>
  <c r="O342" i="2"/>
  <c r="O341" i="2"/>
  <c r="O337" i="2"/>
  <c r="O336" i="2"/>
  <c r="O335" i="2"/>
  <c r="O332" i="2"/>
  <c r="O329" i="2"/>
  <c r="O327" i="2"/>
  <c r="O326" i="2"/>
  <c r="O325" i="2"/>
  <c r="O324" i="2"/>
  <c r="O322" i="2"/>
  <c r="O321" i="2"/>
  <c r="O319" i="2"/>
  <c r="O318" i="2"/>
  <c r="O317" i="2"/>
  <c r="O316" i="2"/>
  <c r="O315" i="2"/>
  <c r="O314" i="2"/>
  <c r="O313" i="2"/>
  <c r="O311" i="2"/>
  <c r="O310" i="2"/>
  <c r="O309" i="2"/>
  <c r="O307" i="2"/>
  <c r="O306" i="2"/>
  <c r="O305" i="2"/>
  <c r="O304" i="2"/>
  <c r="O303" i="2"/>
  <c r="O302" i="2"/>
  <c r="O301" i="2"/>
  <c r="O299" i="2"/>
  <c r="O298" i="2"/>
  <c r="O297" i="2"/>
  <c r="O294" i="2"/>
  <c r="O293" i="2"/>
  <c r="O292" i="2"/>
  <c r="O291" i="2"/>
  <c r="O290" i="2"/>
  <c r="O289" i="2"/>
  <c r="O274" i="2"/>
  <c r="O273" i="2"/>
  <c r="O272" i="2"/>
  <c r="O271" i="2"/>
  <c r="O270" i="2"/>
  <c r="O269" i="2"/>
  <c r="O268" i="2"/>
  <c r="O267" i="2"/>
  <c r="O265" i="2"/>
  <c r="O264" i="2"/>
  <c r="O263" i="2"/>
  <c r="O261" i="2"/>
  <c r="O251" i="2"/>
  <c r="O250" i="2"/>
  <c r="O249" i="2"/>
  <c r="O248" i="2"/>
  <c r="O247" i="2"/>
  <c r="O246" i="2"/>
  <c r="O242" i="2"/>
  <c r="O240" i="2"/>
  <c r="O239" i="2"/>
  <c r="O237" i="2"/>
  <c r="O235" i="2"/>
  <c r="O233" i="2"/>
  <c r="O230" i="2"/>
  <c r="O228" i="2"/>
  <c r="O227" i="2"/>
  <c r="O226" i="2"/>
  <c r="O225" i="2"/>
  <c r="O223" i="2"/>
  <c r="O222" i="2"/>
  <c r="O221" i="2"/>
  <c r="O220" i="2"/>
  <c r="O219" i="2"/>
  <c r="O218" i="2"/>
  <c r="O217" i="2"/>
  <c r="O215" i="2"/>
  <c r="O214" i="2"/>
  <c r="O213" i="2"/>
  <c r="O211" i="2"/>
  <c r="O210" i="2"/>
  <c r="O209" i="2"/>
  <c r="O208" i="2"/>
  <c r="O207" i="2"/>
  <c r="O206" i="2"/>
  <c r="O205" i="2"/>
  <c r="O204" i="2"/>
  <c r="O203" i="2"/>
  <c r="O202" i="2"/>
  <c r="O201" i="2"/>
  <c r="O198" i="2"/>
  <c r="O197" i="2"/>
  <c r="O196" i="2"/>
  <c r="O195" i="2"/>
  <c r="O194" i="2"/>
  <c r="O193" i="2"/>
  <c r="O191" i="2"/>
  <c r="O190" i="2"/>
  <c r="O189" i="2"/>
  <c r="O188" i="2"/>
  <c r="O187" i="2"/>
  <c r="O186" i="2"/>
  <c r="O185" i="2"/>
  <c r="O184" i="2"/>
  <c r="O183" i="2"/>
  <c r="O182" i="2"/>
  <c r="O181" i="2"/>
  <c r="O180" i="2"/>
  <c r="O179" i="2"/>
  <c r="O178" i="2"/>
  <c r="O177" i="2"/>
  <c r="O176" i="2"/>
  <c r="O175" i="2"/>
  <c r="O150" i="2"/>
  <c r="O149" i="2"/>
  <c r="O148" i="2"/>
  <c r="O146" i="2"/>
  <c r="O145" i="2"/>
  <c r="O144" i="2"/>
  <c r="O143" i="2"/>
  <c r="O141" i="2"/>
  <c r="O140" i="2"/>
  <c r="O139" i="2"/>
  <c r="O138" i="2"/>
  <c r="O136" i="2"/>
  <c r="O135" i="2"/>
  <c r="O134" i="2"/>
  <c r="O133" i="2"/>
  <c r="O132" i="2"/>
  <c r="O131" i="2"/>
  <c r="O127" i="2"/>
  <c r="O126" i="2"/>
  <c r="O125" i="2"/>
  <c r="O124" i="2"/>
  <c r="O123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6" i="2"/>
  <c r="O105" i="2"/>
  <c r="O104" i="2"/>
  <c r="O102" i="2"/>
  <c r="O47" i="2"/>
  <c r="O46" i="2"/>
  <c r="O44" i="2"/>
  <c r="O43" i="2"/>
  <c r="O42" i="2"/>
  <c r="O41" i="2"/>
  <c r="O40" i="2"/>
  <c r="O39" i="2"/>
  <c r="O37" i="2"/>
  <c r="O36" i="2"/>
  <c r="O35" i="2"/>
  <c r="O34" i="2"/>
  <c r="O31" i="2"/>
  <c r="O30" i="2"/>
  <c r="O26" i="2"/>
  <c r="O25" i="2"/>
  <c r="O17" i="2"/>
  <c r="O16" i="2"/>
  <c r="O423" i="2"/>
  <c r="N409" i="2"/>
  <c r="L470" i="2"/>
  <c r="L469" i="2" s="1"/>
  <c r="L468" i="2" s="1"/>
  <c r="L456" i="2" s="1"/>
  <c r="L466" i="2"/>
  <c r="L464" i="2"/>
  <c r="L460" i="2"/>
  <c r="L459" i="2" s="1"/>
  <c r="L437" i="2"/>
  <c r="L436" i="2" s="1"/>
  <c r="L433" i="2"/>
  <c r="L399" i="2"/>
  <c r="L84" i="2" s="1"/>
  <c r="L63" i="2" s="1"/>
  <c r="L397" i="2"/>
  <c r="L394" i="2"/>
  <c r="L391" i="2"/>
  <c r="L387" i="2"/>
  <c r="L385" i="2"/>
  <c r="L379" i="2"/>
  <c r="L371" i="2"/>
  <c r="L370" i="2" s="1"/>
  <c r="L369" i="2" s="1"/>
  <c r="L168" i="2" s="1"/>
  <c r="L167" i="2" s="1"/>
  <c r="L363" i="2"/>
  <c r="L362" i="2" s="1"/>
  <c r="L359" i="2"/>
  <c r="L357" i="2"/>
  <c r="L352" i="2"/>
  <c r="L334" i="2"/>
  <c r="L331" i="2"/>
  <c r="L323" i="2"/>
  <c r="L320" i="2"/>
  <c r="L312" i="2"/>
  <c r="L308" i="2"/>
  <c r="L296" i="2"/>
  <c r="L288" i="2"/>
  <c r="L279" i="2"/>
  <c r="L260" i="2"/>
  <c r="L245" i="2"/>
  <c r="L244" i="2" s="1"/>
  <c r="L243" i="2" s="1"/>
  <c r="L241" i="2"/>
  <c r="L238" i="2"/>
  <c r="L234" i="2"/>
  <c r="L232" i="2"/>
  <c r="L229" i="2"/>
  <c r="L224" i="2"/>
  <c r="L216" i="2"/>
  <c r="L200" i="2"/>
  <c r="L192" i="2"/>
  <c r="L174" i="2"/>
  <c r="L169" i="2"/>
  <c r="L153" i="2"/>
  <c r="L147" i="2"/>
  <c r="L142" i="2"/>
  <c r="L137" i="2"/>
  <c r="L130" i="2"/>
  <c r="L122" i="2"/>
  <c r="L101" i="2"/>
  <c r="L97" i="2"/>
  <c r="L69" i="2" s="1"/>
  <c r="L96" i="2"/>
  <c r="L89" i="2"/>
  <c r="L82" i="2"/>
  <c r="L81" i="2"/>
  <c r="L80" i="2"/>
  <c r="L79" i="2"/>
  <c r="L74" i="2"/>
  <c r="L49" i="2"/>
  <c r="L45" i="2"/>
  <c r="L38" i="2"/>
  <c r="L32" i="2"/>
  <c r="L29" i="2"/>
  <c r="L28" i="2" s="1"/>
  <c r="L27" i="2" s="1"/>
  <c r="L22" i="2"/>
  <c r="L21" i="2" s="1"/>
  <c r="L48" i="2" s="1"/>
  <c r="L15" i="2"/>
  <c r="L14" i="2" s="1"/>
  <c r="L11" i="2"/>
  <c r="N494" i="2"/>
  <c r="O492" i="2"/>
  <c r="O491" i="2"/>
  <c r="O490" i="2"/>
  <c r="Q358" i="2" s="1"/>
  <c r="O489" i="2"/>
  <c r="O488" i="2"/>
  <c r="O485" i="2"/>
  <c r="O484" i="2"/>
  <c r="O483" i="2"/>
  <c r="N482" i="2"/>
  <c r="O481" i="2"/>
  <c r="O480" i="2"/>
  <c r="O479" i="2"/>
  <c r="N478" i="2"/>
  <c r="O477" i="2"/>
  <c r="O476" i="2"/>
  <c r="O475" i="2"/>
  <c r="N474" i="2"/>
  <c r="O471" i="2"/>
  <c r="O470" i="2" s="1"/>
  <c r="O469" i="2" s="1"/>
  <c r="O468" i="2" s="1"/>
  <c r="O456" i="2" s="1"/>
  <c r="N470" i="2"/>
  <c r="N469" i="2"/>
  <c r="N468" i="2" s="1"/>
  <c r="O467" i="2"/>
  <c r="O466" i="2"/>
  <c r="N466" i="2"/>
  <c r="O465" i="2"/>
  <c r="O464" i="2" s="1"/>
  <c r="O463" i="2" s="1"/>
  <c r="O455" i="2" s="1"/>
  <c r="N464" i="2"/>
  <c r="O462" i="2"/>
  <c r="O461" i="2"/>
  <c r="N460" i="2"/>
  <c r="N459" i="2" s="1"/>
  <c r="O440" i="2"/>
  <c r="O439" i="2"/>
  <c r="O438" i="2"/>
  <c r="N437" i="2"/>
  <c r="N433" i="2"/>
  <c r="O421" i="2"/>
  <c r="O415" i="2"/>
  <c r="N399" i="2"/>
  <c r="N84" i="2" s="1"/>
  <c r="N63" i="2" s="1"/>
  <c r="O397" i="2"/>
  <c r="N397" i="2"/>
  <c r="N394" i="2"/>
  <c r="O391" i="2"/>
  <c r="O390" i="2" s="1"/>
  <c r="N391" i="2"/>
  <c r="N390" i="2" s="1"/>
  <c r="O387" i="2"/>
  <c r="N387" i="2"/>
  <c r="O385" i="2"/>
  <c r="O384" i="2" s="1"/>
  <c r="N385" i="2"/>
  <c r="N384" i="2" s="1"/>
  <c r="N379" i="2"/>
  <c r="O371" i="2"/>
  <c r="O370" i="2" s="1"/>
  <c r="O369" i="2" s="1"/>
  <c r="O168" i="2" s="1"/>
  <c r="O167" i="2" s="1"/>
  <c r="N371" i="2"/>
  <c r="N370" i="2" s="1"/>
  <c r="N369" i="2" s="1"/>
  <c r="N168" i="2" s="1"/>
  <c r="N167" i="2" s="1"/>
  <c r="O363" i="2"/>
  <c r="O362" i="2"/>
  <c r="O361" i="2" s="1"/>
  <c r="N363" i="2"/>
  <c r="N362" i="2" s="1"/>
  <c r="N361" i="2" s="1"/>
  <c r="N359" i="2"/>
  <c r="N164" i="2" s="1"/>
  <c r="O357" i="2"/>
  <c r="N357" i="2"/>
  <c r="N377" i="2" s="1"/>
  <c r="N376" i="2" s="1"/>
  <c r="N352" i="2"/>
  <c r="O334" i="2"/>
  <c r="O333" i="2" s="1"/>
  <c r="N334" i="2"/>
  <c r="O331" i="2"/>
  <c r="N331" i="2"/>
  <c r="N330" i="2" s="1"/>
  <c r="N159" i="2" s="1"/>
  <c r="O379" i="2"/>
  <c r="O323" i="2"/>
  <c r="N323" i="2"/>
  <c r="O320" i="2"/>
  <c r="N320" i="2"/>
  <c r="O312" i="2"/>
  <c r="N312" i="2"/>
  <c r="O308" i="2"/>
  <c r="N308" i="2"/>
  <c r="N296" i="2"/>
  <c r="O288" i="2"/>
  <c r="N288" i="2"/>
  <c r="N279" i="2"/>
  <c r="O279" i="2"/>
  <c r="O260" i="2"/>
  <c r="N260" i="2"/>
  <c r="N259" i="2" s="1"/>
  <c r="O169" i="2"/>
  <c r="N245" i="2"/>
  <c r="N244" i="2" s="1"/>
  <c r="O241" i="2"/>
  <c r="N241" i="2"/>
  <c r="O238" i="2"/>
  <c r="O236" i="2" s="1"/>
  <c r="N238" i="2"/>
  <c r="N236" i="2" s="1"/>
  <c r="O234" i="2"/>
  <c r="N234" i="2"/>
  <c r="O232" i="2"/>
  <c r="N232" i="2"/>
  <c r="N231" i="2" s="1"/>
  <c r="O229" i="2"/>
  <c r="N229" i="2"/>
  <c r="N160" i="2" s="1"/>
  <c r="O224" i="2"/>
  <c r="N224" i="2"/>
  <c r="O216" i="2"/>
  <c r="N216" i="2"/>
  <c r="O212" i="2"/>
  <c r="N212" i="2"/>
  <c r="N200" i="2"/>
  <c r="N199" i="2" s="1"/>
  <c r="N192" i="2"/>
  <c r="N174" i="2"/>
  <c r="N169" i="2"/>
  <c r="N153" i="2"/>
  <c r="O147" i="2"/>
  <c r="N147" i="2"/>
  <c r="N91" i="2" s="1"/>
  <c r="N66" i="2" s="1"/>
  <c r="O142" i="2"/>
  <c r="N142" i="2"/>
  <c r="O137" i="2"/>
  <c r="N137" i="2"/>
  <c r="O130" i="2"/>
  <c r="O129" i="2" s="1"/>
  <c r="N130" i="2"/>
  <c r="N129" i="2" s="1"/>
  <c r="O122" i="2"/>
  <c r="N122" i="2"/>
  <c r="N101" i="2"/>
  <c r="N97" i="2"/>
  <c r="N69" i="2" s="1"/>
  <c r="O96" i="2"/>
  <c r="N96" i="2"/>
  <c r="O89" i="2"/>
  <c r="N89" i="2"/>
  <c r="O82" i="2"/>
  <c r="N82" i="2"/>
  <c r="O81" i="2"/>
  <c r="N81" i="2"/>
  <c r="O80" i="2"/>
  <c r="N80" i="2"/>
  <c r="O79" i="2"/>
  <c r="N79" i="2"/>
  <c r="O74" i="2"/>
  <c r="O59" i="2"/>
  <c r="N74" i="2"/>
  <c r="N59" i="2"/>
  <c r="N49" i="2"/>
  <c r="O45" i="2"/>
  <c r="N45" i="2"/>
  <c r="O38" i="2"/>
  <c r="N38" i="2"/>
  <c r="N33" i="2"/>
  <c r="N32" i="2" s="1"/>
  <c r="N29" i="2"/>
  <c r="N28" i="2" s="1"/>
  <c r="N22" i="2"/>
  <c r="N21" i="2" s="1"/>
  <c r="N48" i="2" s="1"/>
  <c r="O15" i="2"/>
  <c r="N15" i="2"/>
  <c r="N14" i="2" s="1"/>
  <c r="N13" i="2" s="1"/>
  <c r="O12" i="2"/>
  <c r="N11" i="2"/>
  <c r="N90" i="2"/>
  <c r="N65" i="2" s="1"/>
  <c r="N75" i="2"/>
  <c r="N60" i="2" s="1"/>
  <c r="N339" i="2"/>
  <c r="N338" i="2" s="1"/>
  <c r="L95" i="2"/>
  <c r="L94" i="2"/>
  <c r="L91" i="2"/>
  <c r="L259" i="2"/>
  <c r="L100" i="2"/>
  <c r="O14" i="2"/>
  <c r="O330" i="2"/>
  <c r="L59" i="2"/>
  <c r="L330" i="2"/>
  <c r="O231" i="2"/>
  <c r="N408" i="2"/>
  <c r="N88" i="2" s="1"/>
  <c r="L160" i="2"/>
  <c r="L231" i="2"/>
  <c r="L161" i="2" s="1"/>
  <c r="L384" i="2"/>
  <c r="L390" i="2"/>
  <c r="L164" i="2"/>
  <c r="L377" i="2"/>
  <c r="L333" i="2"/>
  <c r="L236" i="2"/>
  <c r="L151" i="2"/>
  <c r="O97" i="2"/>
  <c r="O69" i="2" s="1"/>
  <c r="L90" i="2"/>
  <c r="O460" i="2"/>
  <c r="O459" i="2" s="1"/>
  <c r="N393" i="2"/>
  <c r="N83" i="2"/>
  <c r="N62" i="2" s="1"/>
  <c r="N95" i="2"/>
  <c r="N463" i="2"/>
  <c r="N455" i="2" s="1"/>
  <c r="L129" i="2"/>
  <c r="L393" i="2"/>
  <c r="L83" i="2" s="1"/>
  <c r="L62" i="2" s="1"/>
  <c r="L463" i="2"/>
  <c r="L455" i="2" s="1"/>
  <c r="O437" i="2"/>
  <c r="O436" i="2" s="1"/>
  <c r="L295" i="2"/>
  <c r="O359" i="2"/>
  <c r="O164" i="2" s="1"/>
  <c r="L199" i="2"/>
  <c r="L73" i="2" s="1"/>
  <c r="L58" i="2" s="1"/>
  <c r="O352" i="2"/>
  <c r="O394" i="2"/>
  <c r="O393" i="2" s="1"/>
  <c r="O83" i="2" s="1"/>
  <c r="O399" i="2"/>
  <c r="O84" i="2" s="1"/>
  <c r="O433" i="2"/>
  <c r="O90" i="2" s="1"/>
  <c r="N473" i="2"/>
  <c r="L339" i="2"/>
  <c r="L375" i="2" s="1"/>
  <c r="L407" i="2"/>
  <c r="L406" i="2" s="1"/>
  <c r="O151" i="2"/>
  <c r="O474" i="2"/>
  <c r="O482" i="2"/>
  <c r="O473" i="2" s="1"/>
  <c r="O11" i="2"/>
  <c r="O174" i="2"/>
  <c r="O478" i="2"/>
  <c r="L75" i="2"/>
  <c r="L173" i="2"/>
  <c r="L157" i="2" s="1"/>
  <c r="L88" i="2"/>
  <c r="N151" i="2"/>
  <c r="N333" i="2"/>
  <c r="O160" i="2"/>
  <c r="O75" i="2"/>
  <c r="O60" i="2" s="1"/>
  <c r="O254" i="2"/>
  <c r="O253" i="2" s="1"/>
  <c r="O409" i="2"/>
  <c r="O494" i="2"/>
  <c r="O377" i="2"/>
  <c r="O376" i="2" s="1"/>
  <c r="N173" i="2"/>
  <c r="O49" i="2"/>
  <c r="O200" i="2"/>
  <c r="O22" i="2"/>
  <c r="O29" i="2"/>
  <c r="O28" i="2" s="1"/>
  <c r="O27" i="2" s="1"/>
  <c r="O33" i="2"/>
  <c r="O101" i="2"/>
  <c r="O100" i="2" s="1"/>
  <c r="O153" i="2"/>
  <c r="O192" i="2"/>
  <c r="O173" i="2" s="1"/>
  <c r="O245" i="2"/>
  <c r="O244" i="2"/>
  <c r="O93" i="2" s="1"/>
  <c r="O78" i="2"/>
  <c r="O77" i="2"/>
  <c r="L152" i="2"/>
  <c r="L154" i="2" s="1"/>
  <c r="L76" i="2"/>
  <c r="L78" i="2"/>
  <c r="L77" i="2"/>
  <c r="L254" i="2"/>
  <c r="L253" i="2"/>
  <c r="O259" i="2"/>
  <c r="O91" i="2"/>
  <c r="O66" i="2" s="1"/>
  <c r="L65" i="2"/>
  <c r="L60" i="2"/>
  <c r="L159" i="2"/>
  <c r="O159" i="2"/>
  <c r="L443" i="2"/>
  <c r="L87" i="2"/>
  <c r="L376" i="2"/>
  <c r="L99" i="2"/>
  <c r="L98" i="2" s="1"/>
  <c r="L66" i="2"/>
  <c r="N86" i="2"/>
  <c r="O95" i="2"/>
  <c r="O411" i="2"/>
  <c r="L444" i="2"/>
  <c r="N375" i="2"/>
  <c r="L86" i="2"/>
  <c r="L158" i="2"/>
  <c r="L72" i="2"/>
  <c r="O21" i="2"/>
  <c r="O13" i="2"/>
  <c r="O32" i="2"/>
  <c r="L61" i="2"/>
  <c r="O94" i="2"/>
  <c r="L447" i="2"/>
  <c r="L450" i="2" s="1"/>
  <c r="O48" i="2"/>
  <c r="O53" i="2"/>
  <c r="O52" i="2"/>
  <c r="O51" i="2"/>
  <c r="O50" i="2" s="1"/>
  <c r="N161" i="2" l="1"/>
  <c r="N254" i="2"/>
  <c r="N253" i="2" s="1"/>
  <c r="N78" i="2"/>
  <c r="N77" i="2" s="1"/>
  <c r="H161" i="2"/>
  <c r="K333" i="2"/>
  <c r="O68" i="2"/>
  <c r="O67" i="2" s="1"/>
  <c r="O92" i="2"/>
  <c r="N454" i="2"/>
  <c r="N458" i="2"/>
  <c r="N457" i="2" s="1"/>
  <c r="J76" i="2"/>
  <c r="J61" i="2" s="1"/>
  <c r="H243" i="2"/>
  <c r="H166" i="2" s="1"/>
  <c r="H165" i="2" s="1"/>
  <c r="H93" i="2"/>
  <c r="K339" i="2"/>
  <c r="H338" i="2"/>
  <c r="H86" i="2"/>
  <c r="H375" i="2"/>
  <c r="O10" i="2"/>
  <c r="O9" i="2" s="1"/>
  <c r="L172" i="2"/>
  <c r="L338" i="2"/>
  <c r="N76" i="2"/>
  <c r="N61" i="2" s="1"/>
  <c r="L383" i="2"/>
  <c r="L382" i="2" s="1"/>
  <c r="L445" i="2" s="1"/>
  <c r="L442" i="2" s="1"/>
  <c r="N94" i="2"/>
  <c r="N27" i="2"/>
  <c r="O340" i="2"/>
  <c r="O339" i="2" s="1"/>
  <c r="I68" i="2"/>
  <c r="I67" i="2" s="1"/>
  <c r="J87" i="2"/>
  <c r="J339" i="2"/>
  <c r="N453" i="2"/>
  <c r="L13" i="2"/>
  <c r="L10" i="2" s="1"/>
  <c r="L9" i="2" s="1"/>
  <c r="M458" i="2"/>
  <c r="M457" i="2" s="1"/>
  <c r="K457" i="2"/>
  <c r="K161" i="2"/>
  <c r="K458" i="2"/>
  <c r="K87" i="2"/>
  <c r="J94" i="2"/>
  <c r="I173" i="2"/>
  <c r="I72" i="2" s="1"/>
  <c r="H13" i="2"/>
  <c r="H10" i="2" s="1"/>
  <c r="H9" i="2" s="1"/>
  <c r="J73" i="2"/>
  <c r="J172" i="2"/>
  <c r="J171" i="2" s="1"/>
  <c r="K236" i="2"/>
  <c r="I85" i="2"/>
  <c r="I163" i="2"/>
  <c r="I199" i="2"/>
  <c r="I152" i="2"/>
  <c r="J100" i="2"/>
  <c r="O152" i="2"/>
  <c r="O99" i="2"/>
  <c r="N407" i="2"/>
  <c r="N406" i="2" s="1"/>
  <c r="N85" i="2" s="1"/>
  <c r="N64" i="2" s="1"/>
  <c r="N295" i="2"/>
  <c r="N258" i="2" s="1"/>
  <c r="N257" i="2" s="1"/>
  <c r="N380" i="2" s="1"/>
  <c r="N378" i="2" s="1"/>
  <c r="O296" i="2"/>
  <c r="N157" i="2"/>
  <c r="N87" i="2"/>
  <c r="O65" i="2"/>
  <c r="N444" i="2"/>
  <c r="N383" i="2"/>
  <c r="N382" i="2" s="1"/>
  <c r="M407" i="2"/>
  <c r="O408" i="2"/>
  <c r="M88" i="2"/>
  <c r="M87" i="2" s="1"/>
  <c r="M295" i="2"/>
  <c r="M158" i="2" s="1"/>
  <c r="O157" i="2"/>
  <c r="N158" i="2"/>
  <c r="N172" i="2"/>
  <c r="O199" i="2"/>
  <c r="O172" i="2" s="1"/>
  <c r="M129" i="2"/>
  <c r="N100" i="2"/>
  <c r="M100" i="2"/>
  <c r="M72" i="2" s="1"/>
  <c r="M57" i="2" s="1"/>
  <c r="O154" i="2"/>
  <c r="O62" i="2"/>
  <c r="O76" i="2"/>
  <c r="O161" i="2"/>
  <c r="O443" i="2"/>
  <c r="L454" i="2"/>
  <c r="L458" i="2"/>
  <c r="L457" i="2" s="1"/>
  <c r="O98" i="2"/>
  <c r="O72" i="2"/>
  <c r="L171" i="2"/>
  <c r="O63" i="2"/>
  <c r="O454" i="2"/>
  <c r="O453" i="2" s="1"/>
  <c r="O452" i="2" s="1"/>
  <c r="O458" i="2"/>
  <c r="O457" i="2" s="1"/>
  <c r="N10" i="2"/>
  <c r="N9" i="2" s="1"/>
  <c r="N163" i="2"/>
  <c r="N243" i="2"/>
  <c r="N166" i="2" s="1"/>
  <c r="N165" i="2" s="1"/>
  <c r="N93" i="2"/>
  <c r="N443" i="2"/>
  <c r="N73" i="2"/>
  <c r="N456" i="2"/>
  <c r="N452" i="2" s="1"/>
  <c r="L361" i="2"/>
  <c r="L93" i="2"/>
  <c r="M172" i="2"/>
  <c r="M443" i="2"/>
  <c r="M243" i="2"/>
  <c r="M93" i="2"/>
  <c r="M13" i="2"/>
  <c r="M10" i="2" s="1"/>
  <c r="M9" i="2" s="1"/>
  <c r="M338" i="2"/>
  <c r="M86" i="2"/>
  <c r="M375" i="2"/>
  <c r="M254" i="2"/>
  <c r="M253" i="2" s="1"/>
  <c r="M76" i="2"/>
  <c r="M61" i="2" s="1"/>
  <c r="M78" i="2"/>
  <c r="M77" i="2" s="1"/>
  <c r="M161" i="2"/>
  <c r="M99" i="2"/>
  <c r="M98" i="2" s="1"/>
  <c r="M447" i="2" s="1"/>
  <c r="M450" i="2" s="1"/>
  <c r="M152" i="2"/>
  <c r="M154" i="2" s="1"/>
  <c r="I445" i="2"/>
  <c r="I257" i="2"/>
  <c r="I453" i="2"/>
  <c r="H258" i="2"/>
  <c r="H257" i="2" s="1"/>
  <c r="H380" i="2" s="1"/>
  <c r="J68" i="2"/>
  <c r="J67" i="2" s="1"/>
  <c r="H151" i="2"/>
  <c r="H91" i="2"/>
  <c r="J160" i="2"/>
  <c r="J75" i="2"/>
  <c r="J60" i="2" s="1"/>
  <c r="H443" i="2"/>
  <c r="H383" i="2"/>
  <c r="J83" i="2"/>
  <c r="J62" i="2" s="1"/>
  <c r="J383" i="2"/>
  <c r="J382" i="2" s="1"/>
  <c r="J455" i="2"/>
  <c r="J453" i="2" s="1"/>
  <c r="J452" i="2" s="1"/>
  <c r="J458" i="2"/>
  <c r="J457" i="2" s="1"/>
  <c r="K151" i="2"/>
  <c r="I99" i="2"/>
  <c r="H199" i="2"/>
  <c r="K200" i="2"/>
  <c r="I160" i="2"/>
  <c r="I75" i="2"/>
  <c r="H254" i="2"/>
  <c r="H78" i="2"/>
  <c r="H77" i="2" s="1"/>
  <c r="K78" i="2" s="1"/>
  <c r="H76" i="2"/>
  <c r="O375" i="2" l="1"/>
  <c r="O338" i="2"/>
  <c r="O163" i="2" s="1"/>
  <c r="O86" i="2"/>
  <c r="K73" i="2"/>
  <c r="I57" i="2"/>
  <c r="K57" i="2" s="1"/>
  <c r="L163" i="2"/>
  <c r="L156" i="2" s="1"/>
  <c r="L85" i="2"/>
  <c r="L258" i="2"/>
  <c r="L257" i="2" s="1"/>
  <c r="M73" i="2"/>
  <c r="M58" i="2" s="1"/>
  <c r="N156" i="2"/>
  <c r="N155" i="2" s="1"/>
  <c r="N446" i="2" s="1"/>
  <c r="N449" i="2" s="1"/>
  <c r="J338" i="2"/>
  <c r="J86" i="2"/>
  <c r="I157" i="2"/>
  <c r="K157" i="2" s="1"/>
  <c r="J375" i="2"/>
  <c r="K375" i="2"/>
  <c r="H163" i="2"/>
  <c r="K163" i="2" s="1"/>
  <c r="K338" i="2"/>
  <c r="H85" i="2"/>
  <c r="H64" i="2" s="1"/>
  <c r="H92" i="2"/>
  <c r="H68" i="2"/>
  <c r="H67" i="2" s="1"/>
  <c r="I64" i="2"/>
  <c r="K86" i="2"/>
  <c r="I172" i="2"/>
  <c r="I171" i="2" s="1"/>
  <c r="I255" i="2" s="1"/>
  <c r="I158" i="2"/>
  <c r="I73" i="2"/>
  <c r="I58" i="2" s="1"/>
  <c r="K152" i="2"/>
  <c r="I154" i="2"/>
  <c r="J99" i="2"/>
  <c r="J98" i="2" s="1"/>
  <c r="J152" i="2"/>
  <c r="J154" i="2" s="1"/>
  <c r="J72" i="2"/>
  <c r="J57" i="2" s="1"/>
  <c r="O295" i="2"/>
  <c r="O73" i="2" s="1"/>
  <c r="O88" i="2"/>
  <c r="M406" i="2"/>
  <c r="M85" i="2" s="1"/>
  <c r="O407" i="2"/>
  <c r="N152" i="2"/>
  <c r="N154" i="2" s="1"/>
  <c r="N99" i="2"/>
  <c r="N98" i="2" s="1"/>
  <c r="N447" i="2" s="1"/>
  <c r="N450" i="2" s="1"/>
  <c r="N72" i="2"/>
  <c r="N57" i="2" s="1"/>
  <c r="H172" i="2"/>
  <c r="H158" i="2"/>
  <c r="K199" i="2"/>
  <c r="K383" i="2"/>
  <c r="H382" i="2"/>
  <c r="H66" i="2"/>
  <c r="K66" i="2" s="1"/>
  <c r="K92" i="2"/>
  <c r="H73" i="2"/>
  <c r="H378" i="2"/>
  <c r="I442" i="2"/>
  <c r="M258" i="2"/>
  <c r="M257" i="2" s="1"/>
  <c r="M380" i="2" s="1"/>
  <c r="M378" i="2" s="1"/>
  <c r="M163" i="2"/>
  <c r="M156" i="2" s="1"/>
  <c r="M155" i="2" s="1"/>
  <c r="M166" i="2"/>
  <c r="M165" i="2" s="1"/>
  <c r="O243" i="2"/>
  <c r="O166" i="2" s="1"/>
  <c r="O165" i="2" s="1"/>
  <c r="N445" i="2"/>
  <c r="N442" i="2" s="1"/>
  <c r="L453" i="2"/>
  <c r="L452" i="2" s="1"/>
  <c r="L57" i="2"/>
  <c r="L166" i="2"/>
  <c r="L165" i="2" s="1"/>
  <c r="L155" i="2" s="1"/>
  <c r="L446" i="2" s="1"/>
  <c r="Q9" i="2"/>
  <c r="I156" i="2"/>
  <c r="H61" i="2"/>
  <c r="K61" i="2" s="1"/>
  <c r="K77" i="2"/>
  <c r="J254" i="2"/>
  <c r="H253" i="2"/>
  <c r="J253" i="2" s="1"/>
  <c r="K76" i="2"/>
  <c r="I60" i="2"/>
  <c r="I71" i="2"/>
  <c r="K99" i="2"/>
  <c r="I98" i="2"/>
  <c r="J443" i="2"/>
  <c r="K443" i="2"/>
  <c r="K453" i="2"/>
  <c r="I452" i="2"/>
  <c r="K452" i="2" s="1"/>
  <c r="K257" i="2"/>
  <c r="I380" i="2"/>
  <c r="J58" i="2"/>
  <c r="K258" i="2"/>
  <c r="M68" i="2"/>
  <c r="M67" i="2" s="1"/>
  <c r="M92" i="2"/>
  <c r="M171" i="2"/>
  <c r="M255" i="2" s="1"/>
  <c r="L92" i="2"/>
  <c r="L68" i="2"/>
  <c r="N71" i="2"/>
  <c r="N58" i="2"/>
  <c r="N56" i="2" s="1"/>
  <c r="N92" i="2"/>
  <c r="N68" i="2"/>
  <c r="N67" i="2" s="1"/>
  <c r="L255" i="2"/>
  <c r="O57" i="2"/>
  <c r="O447" i="2"/>
  <c r="O61" i="2"/>
  <c r="N171" i="2"/>
  <c r="N255" i="2" s="1"/>
  <c r="O258" i="2" l="1"/>
  <c r="O257" i="2" s="1"/>
  <c r="O171" i="2"/>
  <c r="K64" i="2"/>
  <c r="J85" i="2"/>
  <c r="J64" i="2" s="1"/>
  <c r="J56" i="2" s="1"/>
  <c r="J55" i="2" s="1"/>
  <c r="J258" i="2"/>
  <c r="J257" i="2" s="1"/>
  <c r="J163" i="2"/>
  <c r="J156" i="2" s="1"/>
  <c r="J155" i="2" s="1"/>
  <c r="L71" i="2"/>
  <c r="L64" i="2"/>
  <c r="O158" i="2"/>
  <c r="M64" i="2"/>
  <c r="M56" i="2" s="1"/>
  <c r="M71" i="2"/>
  <c r="M55" i="2"/>
  <c r="M448" i="2" s="1"/>
  <c r="O406" i="2"/>
  <c r="O87" i="2"/>
  <c r="M444" i="2"/>
  <c r="M383" i="2"/>
  <c r="M382" i="2" s="1"/>
  <c r="M70" i="2"/>
  <c r="O58" i="2"/>
  <c r="N55" i="2"/>
  <c r="N448" i="2" s="1"/>
  <c r="L70" i="2"/>
  <c r="K380" i="2"/>
  <c r="I378" i="2"/>
  <c r="K378" i="2" s="1"/>
  <c r="I56" i="2"/>
  <c r="K60" i="2"/>
  <c r="I155" i="2"/>
  <c r="O450" i="2"/>
  <c r="N70" i="2"/>
  <c r="L67" i="2"/>
  <c r="I447" i="2"/>
  <c r="K98" i="2"/>
  <c r="I70" i="2"/>
  <c r="L380" i="2"/>
  <c r="J378" i="2"/>
  <c r="H445" i="2"/>
  <c r="K382" i="2"/>
  <c r="K172" i="2"/>
  <c r="H171" i="2"/>
  <c r="L449" i="2"/>
  <c r="L56" i="2"/>
  <c r="O255" i="2"/>
  <c r="J380" i="2"/>
  <c r="H58" i="2"/>
  <c r="K74" i="2"/>
  <c r="H71" i="2"/>
  <c r="H70" i="2" s="1"/>
  <c r="K158" i="2"/>
  <c r="H156" i="2"/>
  <c r="H155" i="2" s="1"/>
  <c r="H446" i="2" s="1"/>
  <c r="J71" i="2" l="1"/>
  <c r="J70" i="2" s="1"/>
  <c r="O156" i="2"/>
  <c r="M445" i="2"/>
  <c r="M446" i="2"/>
  <c r="M449" i="2" s="1"/>
  <c r="Q406" i="2"/>
  <c r="O444" i="2"/>
  <c r="O383" i="2"/>
  <c r="O85" i="2"/>
  <c r="M442" i="2"/>
  <c r="K58" i="2"/>
  <c r="H56" i="2"/>
  <c r="H55" i="2" s="1"/>
  <c r="H255" i="2"/>
  <c r="K171" i="2"/>
  <c r="K70" i="2"/>
  <c r="K447" i="2"/>
  <c r="J447" i="2"/>
  <c r="O380" i="2"/>
  <c r="K156" i="2"/>
  <c r="I55" i="2"/>
  <c r="K55" i="2" s="1"/>
  <c r="K56" i="2"/>
  <c r="L55" i="2"/>
  <c r="J445" i="2"/>
  <c r="K445" i="2"/>
  <c r="H442" i="2"/>
  <c r="L378" i="2"/>
  <c r="K71" i="2"/>
  <c r="I446" i="2"/>
  <c r="K446" i="2" s="1"/>
  <c r="K155" i="2"/>
  <c r="O155" i="2" l="1"/>
  <c r="O64" i="2"/>
  <c r="O71" i="2"/>
  <c r="O382" i="2"/>
  <c r="J442" i="2"/>
  <c r="K442" i="2"/>
  <c r="L448" i="2"/>
  <c r="O378" i="2"/>
  <c r="K255" i="2"/>
  <c r="J255" i="2"/>
  <c r="J446" i="2"/>
  <c r="O445" i="2" l="1"/>
  <c r="O446" i="2"/>
  <c r="O56" i="2"/>
  <c r="O70" i="2"/>
  <c r="O55" i="2" l="1"/>
  <c r="O449" i="2"/>
  <c r="O442" i="2"/>
  <c r="O448" i="2" l="1"/>
  <c r="Q55" i="2"/>
</calcChain>
</file>

<file path=xl/sharedStrings.xml><?xml version="1.0" encoding="utf-8"?>
<sst xmlns="http://schemas.openxmlformats.org/spreadsheetml/2006/main" count="965" uniqueCount="413">
  <si>
    <t>Cap.</t>
  </si>
  <si>
    <t>Prgf.</t>
  </si>
  <si>
    <t>Art.</t>
  </si>
  <si>
    <t>Alin.</t>
  </si>
  <si>
    <t>Denumire indicator</t>
  </si>
  <si>
    <t>Cumulat</t>
  </si>
  <si>
    <t>OOO1</t>
  </si>
  <si>
    <t>O4</t>
  </si>
  <si>
    <t>TOTAL VENITURI</t>
  </si>
  <si>
    <t>OOO2</t>
  </si>
  <si>
    <t>1.VENITURI CURENTE</t>
  </si>
  <si>
    <t>Taxe pe utilizarea bunurilor, autorizarea utilizarii bunurilor sau pe desfasurarea de activitati</t>
  </si>
  <si>
    <t>03</t>
  </si>
  <si>
    <t>Taxe si tarife pentru eliberarea de licente si autorizatii de functionare</t>
  </si>
  <si>
    <t>2OOO</t>
  </si>
  <si>
    <t>B.CONTRIBUTII DE ASIGURARI</t>
  </si>
  <si>
    <t>2OO4</t>
  </si>
  <si>
    <t>CONTRIBUTIILE ANGAJATORILOR</t>
  </si>
  <si>
    <t>O2</t>
  </si>
  <si>
    <t>Contr.de asig.pt.somaj dat.de ang.</t>
  </si>
  <si>
    <t>O1</t>
  </si>
  <si>
    <t>Contr.ale ang.si ale pers.jrd. asim. ang.</t>
  </si>
  <si>
    <t>O6</t>
  </si>
  <si>
    <t>Contr.ang. la fd-ul de garantare pt.plata creantelor sal.</t>
  </si>
  <si>
    <t>21O4</t>
  </si>
  <si>
    <t>CONTRIBUTIILE ASIGURATILOR</t>
  </si>
  <si>
    <t xml:space="preserve">Contr.de asig.pt.somaj dat.de asig. </t>
  </si>
  <si>
    <t>Contr.indiv.</t>
  </si>
  <si>
    <t>Contr.dat.de pers.cu contr.de asig.pt.somaj</t>
  </si>
  <si>
    <t>29OO</t>
  </si>
  <si>
    <t>C.VENITURI NEFISCALE</t>
  </si>
  <si>
    <t>3OOO</t>
  </si>
  <si>
    <t>C1.VENITURI DIN PROPRIETATI</t>
  </si>
  <si>
    <t>31O4</t>
  </si>
  <si>
    <t>VENITURI DIN DOBANZI</t>
  </si>
  <si>
    <t>O3</t>
  </si>
  <si>
    <t>Alte venituri din dobanzi</t>
  </si>
  <si>
    <t>Venituri din dobanzi la fd.de garant.pt.pl.creantelor sal.</t>
  </si>
  <si>
    <t>36OO</t>
  </si>
  <si>
    <t>C2.VANZARI  DE BUNURI  SI SERVICII</t>
  </si>
  <si>
    <t>36O4</t>
  </si>
  <si>
    <t>DIVERSE VENITURI</t>
  </si>
  <si>
    <t>Alte venituri la fd.de garant.pt.pl.creantelor sal.</t>
  </si>
  <si>
    <t>Venituri din compensarea creantelor din despagubiri</t>
  </si>
  <si>
    <t>Sume provenite din finantarea anilor precedenti</t>
  </si>
  <si>
    <t>5O</t>
  </si>
  <si>
    <t>Alte venituri</t>
  </si>
  <si>
    <t>4OO4</t>
  </si>
  <si>
    <t>INCASARI DIN RAMBURSAREA IMPRUMUTURILOR ACORDATE</t>
  </si>
  <si>
    <t>Inc.din ramb.impr.ac.pt.inf.si dezv.de intr.mici si mijl.</t>
  </si>
  <si>
    <t>IV SUBVENTII</t>
  </si>
  <si>
    <t>SUBVENTII DE LA ALTE NIVELE ALE</t>
  </si>
  <si>
    <t>SUBVENTII DE LA BUGETUL DE STAT</t>
  </si>
  <si>
    <t>B. Curente</t>
  </si>
  <si>
    <t>Sume primite de bugetul asigurarilor pentru somaj</t>
  </si>
  <si>
    <t>Sume primite de la UE in contul platilor efectuate</t>
  </si>
  <si>
    <t>01</t>
  </si>
  <si>
    <t>Fondul European de Dezvoltare Regionala</t>
  </si>
  <si>
    <t>02</t>
  </si>
  <si>
    <t>Fondul Social European</t>
  </si>
  <si>
    <t>49O4</t>
  </si>
  <si>
    <t>Venituri sistem asigurari pt.somaj</t>
  </si>
  <si>
    <t>Venituri fd.garant.pt.pl.creantelor sal.</t>
  </si>
  <si>
    <t>08</t>
  </si>
  <si>
    <t>FONDURI EXTERNE NERAMBURSABILE</t>
  </si>
  <si>
    <t>Sume primite de la UE in contul platilor efectuate aferente cadrului financiar 2014-2020</t>
  </si>
  <si>
    <t>Alte programe comunitare finantate in perioada 2014-2020 (APC)</t>
  </si>
  <si>
    <t>5OOO</t>
  </si>
  <si>
    <t>TOTAL CHELTUIELI</t>
  </si>
  <si>
    <t>10</t>
  </si>
  <si>
    <t xml:space="preserve">                CHELTUIELI DE PERSONAL</t>
  </si>
  <si>
    <t>20</t>
  </si>
  <si>
    <t xml:space="preserve">                BUNURI SI SERVICII</t>
  </si>
  <si>
    <t>30</t>
  </si>
  <si>
    <t xml:space="preserve">                DOBANZI</t>
  </si>
  <si>
    <t>40</t>
  </si>
  <si>
    <t>51</t>
  </si>
  <si>
    <t xml:space="preserve">               TRANSFERURI INTRE UNITATI ALE ADMINISTRATIEI PUBLICE</t>
  </si>
  <si>
    <t>55</t>
  </si>
  <si>
    <t>56</t>
  </si>
  <si>
    <t xml:space="preserve">Proiecte cu finantare din fonduri externe neramb ( FEN ) postaderare </t>
  </si>
  <si>
    <t>57</t>
  </si>
  <si>
    <t>58</t>
  </si>
  <si>
    <t>Proiecte cu finantare din fonduri externe neramb postaderare aferente perioadei 2014-2020</t>
  </si>
  <si>
    <t>59</t>
  </si>
  <si>
    <t>70</t>
  </si>
  <si>
    <t>71</t>
  </si>
  <si>
    <t>Pl efect in anii prec si recup in anul curent</t>
  </si>
  <si>
    <t>TOTAL CHELTUIELI SOMAJ</t>
  </si>
  <si>
    <t>1O</t>
  </si>
  <si>
    <t>2O</t>
  </si>
  <si>
    <t>3O</t>
  </si>
  <si>
    <t>4O</t>
  </si>
  <si>
    <t xml:space="preserve">                      Transferuri curente</t>
  </si>
  <si>
    <t xml:space="preserve">                            Transferuri catre institutii publice</t>
  </si>
  <si>
    <t xml:space="preserve">                       Asigurari sociale</t>
  </si>
  <si>
    <t xml:space="preserve">                              Ajutoare sociale in numerar</t>
  </si>
  <si>
    <t>7O</t>
  </si>
  <si>
    <t>8O</t>
  </si>
  <si>
    <t>64O4</t>
  </si>
  <si>
    <t>CHELTUIELILE FONDULUI DE GARANTARE PENTRU PLATA CREANTELOR SALARIALE</t>
  </si>
  <si>
    <t xml:space="preserve">                        Cheltuieli salariale in bani</t>
  </si>
  <si>
    <t xml:space="preserve">                              Salarii de baza</t>
  </si>
  <si>
    <t xml:space="preserve">                              Salarii de merit</t>
  </si>
  <si>
    <t xml:space="preserve">                              Indemnizatii de conducere</t>
  </si>
  <si>
    <t xml:space="preserve">                              Spor de vechime</t>
  </si>
  <si>
    <t xml:space="preserve">                              Sporuri pentru conditii de munca </t>
  </si>
  <si>
    <t xml:space="preserve">                              Alte sporuri</t>
  </si>
  <si>
    <t xml:space="preserve">                              Ore suplimentare</t>
  </si>
  <si>
    <t>O8</t>
  </si>
  <si>
    <t xml:space="preserve">                              Fond de premii</t>
  </si>
  <si>
    <t>O9</t>
  </si>
  <si>
    <t xml:space="preserve">                              Prima de vacanta</t>
  </si>
  <si>
    <t xml:space="preserve">                              Fond pentru posturi ocupate prin cumul</t>
  </si>
  <si>
    <t xml:space="preserve">                              Fond aferent platii cu ora   </t>
  </si>
  <si>
    <t xml:space="preserve">                              Indemnizatii platite unor persoane din afara unitatii</t>
  </si>
  <si>
    <t xml:space="preserve">                              Indemnizatii de delegare</t>
  </si>
  <si>
    <t xml:space="preserve">                              Indemnizatii de detasare</t>
  </si>
  <si>
    <t xml:space="preserve">                              Alocatiipentru transportul la si dela locul de munca</t>
  </si>
  <si>
    <t xml:space="preserve">                              Alocatii pentru locuinte</t>
  </si>
  <si>
    <t xml:space="preserve">                              Alte drepturi salariale in bani</t>
  </si>
  <si>
    <t xml:space="preserve">                       Contributii</t>
  </si>
  <si>
    <t xml:space="preserve">                               Contributii de asigurari sociale de stat</t>
  </si>
  <si>
    <t xml:space="preserve">                               Contributii de sigurari de somaj</t>
  </si>
  <si>
    <t xml:space="preserve">                               Contributii de sigurari de sanatate</t>
  </si>
  <si>
    <t xml:space="preserve">                               Contributii de asigurari pentru accidente de munca si boli profesionale</t>
  </si>
  <si>
    <t xml:space="preserve">                               Contributii pentru concedii si indemnizatii</t>
  </si>
  <si>
    <t>O7</t>
  </si>
  <si>
    <t xml:space="preserve">                              Contributii la Fondul de garantare a creantelor salariale</t>
  </si>
  <si>
    <t xml:space="preserve">                       Bunuri si servicii</t>
  </si>
  <si>
    <t xml:space="preserve">                               Furnituri de birou</t>
  </si>
  <si>
    <t xml:space="preserve">                               Materiale pentru curatenie</t>
  </si>
  <si>
    <t xml:space="preserve">                               Incalzit, iluminat si forta motrica</t>
  </si>
  <si>
    <t xml:space="preserve">                               Apa, canal si salubritate</t>
  </si>
  <si>
    <t xml:space="preserve">                               Materiale si prestari servicii cu caracter functional</t>
  </si>
  <si>
    <t xml:space="preserve">                               Alte bunuri si servicii pentru intretinere si functionare</t>
  </si>
  <si>
    <t>O5</t>
  </si>
  <si>
    <t xml:space="preserve">                       Bunuri de natura obiectelor de inventar</t>
  </si>
  <si>
    <t xml:space="preserve">                               Uniforme si echipament</t>
  </si>
  <si>
    <t xml:space="preserve">                               Lenjerie si accesorii de pat</t>
  </si>
  <si>
    <t xml:space="preserve">                               Alte obiecte de inventar</t>
  </si>
  <si>
    <t xml:space="preserve">                        Pregatire profesionala</t>
  </si>
  <si>
    <t xml:space="preserve">                        Alte cheltuieli</t>
  </si>
  <si>
    <t xml:space="preserve">                               Protocol si reprezentare</t>
  </si>
  <si>
    <t xml:space="preserve">                               Chirii</t>
  </si>
  <si>
    <t xml:space="preserve">                               Prestari de servicii pentru transmiterea drepturilor</t>
  </si>
  <si>
    <t xml:space="preserve">                               Alte cheltuieli cu bunuri si servicii</t>
  </si>
  <si>
    <t xml:space="preserve">               ALTE CHELTUIELI</t>
  </si>
  <si>
    <t xml:space="preserve">          Sume aferente platii creantelor salariale</t>
  </si>
  <si>
    <t>din total capitol:</t>
  </si>
  <si>
    <t>Plati efectuate in anii precedenti si recuperate in anul curent</t>
  </si>
  <si>
    <t>65OO</t>
  </si>
  <si>
    <t>PARTEA III CHELTUIELI SOCIAL CULTURALE</t>
  </si>
  <si>
    <t>CHELTUIELI CURENTE</t>
  </si>
  <si>
    <t>TITLULI CHELTUIELI DE PERSONAL</t>
  </si>
  <si>
    <t>TITLUL II BUNURI SI SERVICII</t>
  </si>
  <si>
    <t>TITLUL III DOBANZI</t>
  </si>
  <si>
    <t>TITLUL IV SUBVENTII</t>
  </si>
  <si>
    <t>TITLUL VI TRANSFERURI INTRE UNITATI ALE ADMINISTRATIEI PUBLICE</t>
  </si>
  <si>
    <t xml:space="preserve">                  PROIECTE CU FINANTARE DIN FONDURI EXTERNE NERAMBURSABILE (FEN) POSTADERARE</t>
  </si>
  <si>
    <t>TITLUL VIII ASISTENTA SOCIALE</t>
  </si>
  <si>
    <t>ALTE CHELTUIELI</t>
  </si>
  <si>
    <t>CHELTUIELI DE CAPITAL</t>
  </si>
  <si>
    <t>TITLUL X ACTIVE NEFINANCIARE</t>
  </si>
  <si>
    <t>OPERATIUNI FINANCIARE</t>
  </si>
  <si>
    <t>TITLUL XIV RAMBURSARI DE CREDITE</t>
  </si>
  <si>
    <t>PLATI EFECTUATE IN ANII PRECEDENTI SI RECUPERATE IN ANUL CURENT</t>
  </si>
  <si>
    <t>65O4</t>
  </si>
  <si>
    <t>INVATAMANT</t>
  </si>
  <si>
    <t xml:space="preserve">                               Carburanti si lubrifianti</t>
  </si>
  <si>
    <t xml:space="preserve">                               Piese de schimb</t>
  </si>
  <si>
    <t xml:space="preserve">                               Transport</t>
  </si>
  <si>
    <t xml:space="preserve">                               Posta, telecomunicatii, radio, tv, internet</t>
  </si>
  <si>
    <t xml:space="preserve">                       Deplasari, detasari, transferari</t>
  </si>
  <si>
    <t xml:space="preserve">                              Deplasari interne, detasari, transferari</t>
  </si>
  <si>
    <t xml:space="preserve">                              Deplasari in strainatate</t>
  </si>
  <si>
    <t xml:space="preserve">                       Carti, publicatii si materiale documentare</t>
  </si>
  <si>
    <t xml:space="preserve">                        Protectia muncii</t>
  </si>
  <si>
    <t xml:space="preserve">                        Comisioane si alte costuri aferente imprumuturilor</t>
  </si>
  <si>
    <t xml:space="preserve">                              Comisioane si alte costuri aferente imprumuturilor externe</t>
  </si>
  <si>
    <t xml:space="preserve">                  SUBVENTII</t>
  </si>
  <si>
    <t xml:space="preserve">                       Plati catre angajatori pentru formarea profesionala a angajatilor</t>
  </si>
  <si>
    <t>Programe din Fondul Social European (FSE)</t>
  </si>
  <si>
    <t xml:space="preserve">                  PROIECTE CU FINANTARE DIN FONDURI EXTERNE NERAMBURSABILE  POSTADERARE AFERENTE PERIOADEI 2014-2020</t>
  </si>
  <si>
    <t xml:space="preserve">          ACTIVE NEFINANCIARE </t>
  </si>
  <si>
    <t xml:space="preserve">                        Active fixe </t>
  </si>
  <si>
    <t xml:space="preserve">                                Constructii</t>
  </si>
  <si>
    <t xml:space="preserve">                                Masini, echipamente si mijloace de transport</t>
  </si>
  <si>
    <t xml:space="preserve">                                Mobilier, aparatura birotica si alte active corporale</t>
  </si>
  <si>
    <t xml:space="preserve">                                Alte active fixe </t>
  </si>
  <si>
    <t xml:space="preserve">                        Reparatii capitale aferente activelor fixe</t>
  </si>
  <si>
    <t xml:space="preserve">din total capitol: </t>
  </si>
  <si>
    <t>68O4</t>
  </si>
  <si>
    <t xml:space="preserve">ASIGURARI SI ASISTENTA SOCIALA </t>
  </si>
  <si>
    <t xml:space="preserve">                      Cheltuieli salariale in natura</t>
  </si>
  <si>
    <t xml:space="preserve">                              Tichete de masa</t>
  </si>
  <si>
    <t xml:space="preserve">                               Norme de hrana</t>
  </si>
  <si>
    <t xml:space="preserve">                               Uniforme si echipament obligatoriu</t>
  </si>
  <si>
    <t xml:space="preserve">                               Locuinta de serviciu folosita  de salalariat si familia sa</t>
  </si>
  <si>
    <t xml:space="preserve">                               Transport la si de la locul de munca</t>
  </si>
  <si>
    <t xml:space="preserve">                                Alte dreptuir salariale in natura</t>
  </si>
  <si>
    <t xml:space="preserve">                        Consultanta si expertiza</t>
  </si>
  <si>
    <t xml:space="preserve">                        Studii si cercetari </t>
  </si>
  <si>
    <t xml:space="preserve">                      Cheltuieli judiciare si extrajudiciare derivate din actiuni in reprezentarea intereselor statului, potrivit dispozitiilor legale</t>
  </si>
  <si>
    <t xml:space="preserve">                              Prime de asigurare non-viata</t>
  </si>
  <si>
    <t xml:space="preserve">                                Executarea silita a creantelor bugetare</t>
  </si>
  <si>
    <t xml:space="preserve">                      Dobanzi</t>
  </si>
  <si>
    <t xml:space="preserve">                             Dobanza datorata trezoreriei statului</t>
  </si>
  <si>
    <t xml:space="preserve"> - aj somaj pers care au lucrat in state UE</t>
  </si>
  <si>
    <t xml:space="preserve">    - altele-drepturi restante</t>
  </si>
  <si>
    <t xml:space="preserve">    - venit de completare OUG 36/2013</t>
  </si>
  <si>
    <t xml:space="preserve">    - venit de completare conf. Lg.138/2004</t>
  </si>
  <si>
    <t xml:space="preserve">    - venit de completare OUG 22/2004</t>
  </si>
  <si>
    <t xml:space="preserve">    - venit de completare OUG 116/2006</t>
  </si>
  <si>
    <t xml:space="preserve">   - OG 9 / 2010</t>
  </si>
  <si>
    <t xml:space="preserve">  - OG 54/2011</t>
  </si>
  <si>
    <t xml:space="preserve">  Pl.comp.total, din care:</t>
  </si>
  <si>
    <t xml:space="preserve">    - OG 98/99, incl.comis1%</t>
  </si>
  <si>
    <t xml:space="preserve">    - OG 7/98</t>
  </si>
  <si>
    <t xml:space="preserve">    - OG 22/2004</t>
  </si>
  <si>
    <t xml:space="preserve">    - altele</t>
  </si>
  <si>
    <t>Despagubiri civile</t>
  </si>
  <si>
    <t xml:space="preserve">      OPERATIUNI FINANCIARE</t>
  </si>
  <si>
    <t xml:space="preserve">            RAMBURSARI DE CREDITE</t>
  </si>
  <si>
    <t xml:space="preserve">                        Rambursari de credite externe</t>
  </si>
  <si>
    <t xml:space="preserve">                             Rambursari de credite externe contractate de ordonatori de credite</t>
  </si>
  <si>
    <t>8OO4</t>
  </si>
  <si>
    <t>ACTIUNI GENERALE ECONOMICE, COMERCIALE SI DE MUNCA</t>
  </si>
  <si>
    <t xml:space="preserve">                        Fonduri nerambursabile pentru crearea de noi locuri de munca</t>
  </si>
  <si>
    <t xml:space="preserve">                       Plati pentru stimularea crearii de locuri de munca </t>
  </si>
  <si>
    <t xml:space="preserve">                 ALTE TRANSFERURI</t>
  </si>
  <si>
    <t xml:space="preserve">                  A. Transferuri interne</t>
  </si>
  <si>
    <t xml:space="preserve">                              Programe PHARE si alte programe cu finantare nerambursabila</t>
  </si>
  <si>
    <t xml:space="preserve">                              Cofinantarea asistentei financiare nerambursabile post aderare de la Comunitatea Europeana</t>
  </si>
  <si>
    <t xml:space="preserve">                   B. Transferuri curente in strainatate (catre organizatii internationale)</t>
  </si>
  <si>
    <t xml:space="preserve">                               Contributii si cotizatii la organisme internationale</t>
  </si>
  <si>
    <t>Programe din Fondul European de Dezvoltare Regionala (FEDR)</t>
  </si>
  <si>
    <t>Programe Instrumentul European de Vecinatate si Parteneriat(ENPI)</t>
  </si>
  <si>
    <t>15</t>
  </si>
  <si>
    <t>Alte programe comunitare finantate in perioada 2007-2013(Leonardo)</t>
  </si>
  <si>
    <t>24</t>
  </si>
  <si>
    <t>Cofin asist fin neramb postader de la CE</t>
  </si>
  <si>
    <t>26</t>
  </si>
  <si>
    <t>Fondul European de Ajustare la Globalizare (FEAG)</t>
  </si>
  <si>
    <t xml:space="preserve">    - prima de incadrare (art.74)</t>
  </si>
  <si>
    <t xml:space="preserve">    - prima de instalare ( art 75) din care:</t>
  </si>
  <si>
    <t xml:space="preserve">           - art 75(2) a</t>
  </si>
  <si>
    <t xml:space="preserve">           - art 75(2) b</t>
  </si>
  <si>
    <t xml:space="preserve">           - art 75(3)</t>
  </si>
  <si>
    <t xml:space="preserve">           - art 75(4) din care:</t>
  </si>
  <si>
    <t xml:space="preserve">                     75( 4) a</t>
  </si>
  <si>
    <t xml:space="preserve">                     75( 4) b</t>
  </si>
  <si>
    <t xml:space="preserve">                     75( 4) c</t>
  </si>
  <si>
    <t xml:space="preserve">    - absolventi  incadrati conform OG 60/2016</t>
  </si>
  <si>
    <t xml:space="preserve">    - categorii defavorizate conform OG 60/2016</t>
  </si>
  <si>
    <t>Plati pentru stimularea absolventilor</t>
  </si>
  <si>
    <t xml:space="preserve">     - prima de incadrare art.73^1 alin.1</t>
  </si>
  <si>
    <t xml:space="preserve">     - prima de stimulare art.73^1 alin.2</t>
  </si>
  <si>
    <t>Legea 72/2007</t>
  </si>
  <si>
    <t>Plati pt pregatirea profes absolv (art.84) si ajutor financiar (art. 84^1)</t>
  </si>
  <si>
    <t>Prima de activare ( art. 73^2)</t>
  </si>
  <si>
    <t>Prima de relocare  ( art.76 (2) OUG 6/2017 )</t>
  </si>
  <si>
    <t>Legea 335/2013 (stagiari)</t>
  </si>
  <si>
    <t xml:space="preserve">                 OPERATIUNI FINANCIARE</t>
  </si>
  <si>
    <t xml:space="preserve">                       IMPRUMUTURI</t>
  </si>
  <si>
    <t xml:space="preserve">                            Imprumuturi din bugetul asigurarilor pentru somaj  </t>
  </si>
  <si>
    <t xml:space="preserve">                            Imprumuturi acordate de agentiile guvernamentale si administrate prin agentii de credit</t>
  </si>
  <si>
    <t>Cheltuieli sistem asigurari pt.somaj</t>
  </si>
  <si>
    <t xml:space="preserve">Cheltuieli fond de garantare </t>
  </si>
  <si>
    <t>99O4</t>
  </si>
  <si>
    <t>EXCEDENT / DEFICIT</t>
  </si>
  <si>
    <t>Excedent-deficit - asigurari pentru somaj</t>
  </si>
  <si>
    <t>Excedent-deficit - fond  garantare</t>
  </si>
  <si>
    <t>CHELTUIELI DE PERSONAL</t>
  </si>
  <si>
    <t>BUNURI SI SERVICII</t>
  </si>
  <si>
    <t>13</t>
  </si>
  <si>
    <t xml:space="preserve">                   Finantare nationala</t>
  </si>
  <si>
    <t xml:space="preserve">                   Finantare UE</t>
  </si>
  <si>
    <t xml:space="preserve">                   Cheltuieli neeligibile</t>
  </si>
  <si>
    <t>PROIECTE CU FINANTARE DIN FONDURI EXTERNE NERAMBURSABILE  POSTADERARE  AFERENTE PERIOADEI 2014-2020</t>
  </si>
  <si>
    <t>art.80</t>
  </si>
  <si>
    <t>art.85</t>
  </si>
  <si>
    <t>Lg.116</t>
  </si>
  <si>
    <t>lg.72</t>
  </si>
  <si>
    <t>lg.279</t>
  </si>
  <si>
    <t>lg.335</t>
  </si>
  <si>
    <t>total</t>
  </si>
  <si>
    <t>Executie lunara</t>
  </si>
  <si>
    <t>Sub cap</t>
  </si>
  <si>
    <t>Gr/ titlu</t>
  </si>
  <si>
    <t>Contributii de asigurari pentru somaj de la persoanele care realizeaza venituri de natura profesionala cu caracter ocazional (OUG 58/2010)</t>
  </si>
  <si>
    <t>Contributii de asigurari pentru somaj de la persoanele care realizeaza venituri de natura profesionala altele decat cele de natura salariala, platita de angajatori  (OUG 82/2010)</t>
  </si>
  <si>
    <t>Cheltuieli salariale in bani</t>
  </si>
  <si>
    <t>Salarii de baza</t>
  </si>
  <si>
    <t>Contributii</t>
  </si>
  <si>
    <t>Contributii de asigurari sociale de stat</t>
  </si>
  <si>
    <t>Contributii de sigurari de somaj</t>
  </si>
  <si>
    <t>Contributii de sigurari de sanatate</t>
  </si>
  <si>
    <t>Contributii de asigurari pentru accidente de munca si boli profesionale</t>
  </si>
  <si>
    <t>Contributii pentru concedii si indemnizatii</t>
  </si>
  <si>
    <t>Asigurari pentru plata creantelor salariale</t>
  </si>
  <si>
    <t>Cheltuieli de gestionare ale Fondului de garantare a creantelor salariale</t>
  </si>
  <si>
    <t>Cheltuieli cu transmiterea si plata drepturilor</t>
  </si>
  <si>
    <t>Alte cheltuieli de administrare Fond</t>
  </si>
  <si>
    <t>Bunuri si servicii</t>
  </si>
  <si>
    <t>Incalzit, iluminat si forta motrica</t>
  </si>
  <si>
    <t>Apa, canal si salubritate</t>
  </si>
  <si>
    <t>Materiale si prestari servicii cu caracter functional</t>
  </si>
  <si>
    <t>Reparatii curente</t>
  </si>
  <si>
    <t>Bunuri de natura obiectelor de inventar</t>
  </si>
  <si>
    <t xml:space="preserve"> Alte obiecte de inventar</t>
  </si>
  <si>
    <t xml:space="preserve"> Alte cheltuieli</t>
  </si>
  <si>
    <t>Chirii</t>
  </si>
  <si>
    <t>Alte cheltuieli cu bunuri si servicii</t>
  </si>
  <si>
    <t>ASISTENTA SOCIALA</t>
  </si>
  <si>
    <t xml:space="preserve">Ajutoare sociale </t>
  </si>
  <si>
    <t>Ajutoare sociale in natura</t>
  </si>
  <si>
    <t xml:space="preserve">ACTIVE NEFINANCIARE </t>
  </si>
  <si>
    <t xml:space="preserve">Active fixe </t>
  </si>
  <si>
    <t>Mobilier, aparatura birotica si alte active corporale</t>
  </si>
  <si>
    <t>Invatamant nedefinibil prin nivel</t>
  </si>
  <si>
    <t>Centre de specializare, perfectionare, calificare si recalificare</t>
  </si>
  <si>
    <t>Alte cheltuieli in domeniul invatamantului</t>
  </si>
  <si>
    <t>Indemnizatii platite unor persoane din afara unitatii</t>
  </si>
  <si>
    <t>Indemnizatii de delegare</t>
  </si>
  <si>
    <t>Furnituri de birou</t>
  </si>
  <si>
    <t>Materiale pentru curatenie</t>
  </si>
  <si>
    <t>Incalzit, luminat si forta motrica</t>
  </si>
  <si>
    <t>Carburanti si lubrifianti</t>
  </si>
  <si>
    <t>Piese de schimb</t>
  </si>
  <si>
    <t>Posta, telecomunicatii, radio, tv, internet</t>
  </si>
  <si>
    <t>Alte bunuri si servicii pentru intretinere si functionare</t>
  </si>
  <si>
    <t>Alte obiecte de inventar</t>
  </si>
  <si>
    <t>Deplasari, detasari, transferari</t>
  </si>
  <si>
    <t>Deplasari interne, detasari, transferari</t>
  </si>
  <si>
    <t>Carti, publicatii si materiale documentare</t>
  </si>
  <si>
    <t>Pregatire profesionala</t>
  </si>
  <si>
    <t>Protectia muncii</t>
  </si>
  <si>
    <t>Alte cheltuieli</t>
  </si>
  <si>
    <t>Prestari de servicii pentru transmiterea drepturilor</t>
  </si>
  <si>
    <t>TRANSFERURI INTRE UNITATI ALE ADMINISTRATIEI PUBLICE</t>
  </si>
  <si>
    <t>Transferuri curente</t>
  </si>
  <si>
    <t>Transferuri din bugetul asigurarilor pentru somaj catre bugetul asigurarilor sociale de stat</t>
  </si>
  <si>
    <t>Transferuri din bugetul asigurarilor pentru somaj catre bugetul fondului national unic de asigurari sociale de sanatate</t>
  </si>
  <si>
    <t>Transferuri din bugetul asigurarilor pentru somaj catre bugetul asigurarilor sociale de stat reprezentand asigurare pentru accidente de munca si boli profesionale pentru someri pe durata practicii</t>
  </si>
  <si>
    <t>Asigurari sociale</t>
  </si>
  <si>
    <t>Indemnizatii de somaj total, din care :</t>
  </si>
  <si>
    <t>Indemniz.somaj abs.</t>
  </si>
  <si>
    <t>Ajutoare sociale in numerar</t>
  </si>
  <si>
    <t>Asigurari pentru somaj</t>
  </si>
  <si>
    <t>Prevenirea excluderii sociale</t>
  </si>
  <si>
    <t>Alte cheltuieli in domeniul prevenirii excluderii sociale</t>
  </si>
  <si>
    <t>Alte cheltuieli in domeniul asigurarilor si asistentei sociale</t>
  </si>
  <si>
    <t>Alte cheltuieli de administrare fond</t>
  </si>
  <si>
    <t>SUBVENTII</t>
  </si>
  <si>
    <t>Transferuri din bugetul asigurarilor pentru somaj catre bugetele locale pentru finantarea programelor pentru ocuparea temporara a fortei de munca</t>
  </si>
  <si>
    <t>Ajutoare sociale</t>
  </si>
  <si>
    <t>Plati pt.stimularea mobilitatii fortei de munca :</t>
  </si>
  <si>
    <t>Plati pt.stimularea angajatorilor care angaj.absolventi total ( art 80), din care:</t>
  </si>
  <si>
    <t>Plati pt.stimularea angajatorilor care angaj.someri apartinand unor categorii defavorizate total ( art.85) din care:</t>
  </si>
  <si>
    <t>Plati pt.stimularea somerilor care se angajeaza inainte de expirarea perioadei de somaj.</t>
  </si>
  <si>
    <t>Actiuni generale de munca</t>
  </si>
  <si>
    <t>Masuri active pentru combaterea somajului</t>
  </si>
  <si>
    <t>Stimularea crearii de locuri de munca</t>
  </si>
  <si>
    <t>Alte actiuni generale de munca</t>
  </si>
  <si>
    <t>PROIECTE CU FINANTARE DIN FONDURI EXTERNE NERAMBURSABILE  POSTADERARE AFERENTE PERIOADEI 2014-2020</t>
  </si>
  <si>
    <t>Venituri din contributia asiguratorie pentru munca</t>
  </si>
  <si>
    <t>Venituri din contributia asiguratorie pentru munca pentru fondul de garantare pentru plata creantelor salariale</t>
  </si>
  <si>
    <t>06</t>
  </si>
  <si>
    <t>Cheltuieli salariale in natura</t>
  </si>
  <si>
    <t>Vouchere de vacanta</t>
  </si>
  <si>
    <t>Contributia asiguratorie pentru munca</t>
  </si>
  <si>
    <t>Masini, echipamente si mijloace de transport</t>
  </si>
  <si>
    <t>Concedii medicale someri</t>
  </si>
  <si>
    <t xml:space="preserve"> - aj.somaj Lg.76/2002</t>
  </si>
  <si>
    <t>Concedii medicale</t>
  </si>
  <si>
    <t>Nr.</t>
  </si>
  <si>
    <t>Finantarea nationala</t>
  </si>
  <si>
    <t>Finantarea externa nerambursabila</t>
  </si>
  <si>
    <t>Credite bugetare trimestriale cumulate</t>
  </si>
  <si>
    <t>Executie anterioara cumulata</t>
  </si>
  <si>
    <t>Credite bugetare aprobate 
(anual)</t>
  </si>
  <si>
    <t>Credite bugetare angajate</t>
  </si>
  <si>
    <t>Disponibil de credite bugetare ce mai poate fi angajat</t>
  </si>
  <si>
    <t>ANGAJAREA CHELTUIELILOR</t>
  </si>
  <si>
    <t>EXECUTIA CHELTUIELILOR</t>
  </si>
  <si>
    <t>9=7+8</t>
  </si>
  <si>
    <t>Contul de executie al bugetului asigurarilor pentru somaj, la data de:</t>
  </si>
  <si>
    <t>Sume deduse</t>
  </si>
  <si>
    <t>-</t>
  </si>
  <si>
    <t>DOBANZI</t>
  </si>
  <si>
    <t>ALTE TRANSFERURI</t>
  </si>
  <si>
    <t>ACTIVE NEFINANCIARE</t>
  </si>
  <si>
    <t>% angajare credite bugetare</t>
  </si>
  <si>
    <t xml:space="preserve">Proiecte cu finantare din fonduri externe neramb (FEN ) postaderare </t>
  </si>
  <si>
    <t>Transferuri catre institutii publice</t>
  </si>
  <si>
    <t>PROIECTE CU FINANTARE DIN FONDURI EXTERNE NERAMBURSABILE (FEN) POSTADERARE</t>
  </si>
  <si>
    <t>IMPRUMUTURI</t>
  </si>
  <si>
    <t>RAMBURSARI DE CREDITE</t>
  </si>
  <si>
    <t xml:space="preserve"> Alte bunuri si servicii pentru intretinere si functionare</t>
  </si>
  <si>
    <t>Proiect….</t>
  </si>
  <si>
    <t>Proiect …..</t>
  </si>
  <si>
    <t>5=3/2*100</t>
  </si>
  <si>
    <t xml:space="preserve">  AJOFM  BUZAU</t>
  </si>
  <si>
    <t xml:space="preserve">DIRECTOR EXECUTIV                      DIRECTOR EXECUTIV ADJUNCT                         </t>
  </si>
  <si>
    <t xml:space="preserve">      Ionel TOCIU</t>
  </si>
  <si>
    <t xml:space="preserve">                                                         Valeriu DIMCIU</t>
  </si>
  <si>
    <t xml:space="preserve">                        SEF SERVICIU ADMINISTRARE BUGET</t>
  </si>
  <si>
    <t xml:space="preserve">                                              Artemiza Ligia ANTON</t>
  </si>
  <si>
    <t>Indemnizatii de hrana</t>
  </si>
  <si>
    <t xml:space="preserve">                              Indemnizatii de hrana</t>
  </si>
  <si>
    <t>prima de insertie absolventi</t>
  </si>
  <si>
    <t xml:space="preserve">                        30/06/2019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</si>
</sst>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2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i/>
      <sz val="12"/>
      <name val="Arial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i/>
      <sz val="11"/>
      <name val="Arial Narrow"/>
      <family val="2"/>
    </font>
    <font>
      <sz val="12"/>
      <name val="Arial Narrow"/>
      <family val="2"/>
    </font>
    <font>
      <b/>
      <sz val="12"/>
      <name val="Arial Narrow"/>
      <family val="2"/>
      <charset val="238"/>
    </font>
    <font>
      <b/>
      <sz val="12"/>
      <name val="Arial"/>
      <family val="2"/>
      <charset val="238"/>
    </font>
    <font>
      <sz val="12"/>
      <color indexed="9"/>
      <name val="Arial"/>
      <family val="2"/>
    </font>
    <font>
      <sz val="10"/>
      <color indexed="9"/>
      <name val="Arial"/>
      <family val="2"/>
    </font>
    <font>
      <sz val="12"/>
      <color indexed="9"/>
      <name val="Arial Narrow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z val="12"/>
      <color indexed="30"/>
      <name val="Arial"/>
      <family val="2"/>
    </font>
    <font>
      <sz val="10"/>
      <color indexed="30"/>
      <name val="Arial"/>
      <family val="2"/>
    </font>
    <font>
      <sz val="12"/>
      <color indexed="10"/>
      <name val="Arial"/>
      <family val="2"/>
    </font>
    <font>
      <sz val="12"/>
      <color indexed="10"/>
      <name val="Arial Narrow"/>
      <family val="2"/>
    </font>
    <font>
      <b/>
      <sz val="12"/>
      <color indexed="10"/>
      <name val="Arial"/>
      <family val="2"/>
    </font>
    <font>
      <b/>
      <sz val="14"/>
      <name val="Arial Narrow"/>
      <family val="2"/>
      <charset val="238"/>
    </font>
    <font>
      <b/>
      <sz val="11"/>
      <name val="Arial"/>
      <family val="2"/>
    </font>
    <font>
      <b/>
      <i/>
      <sz val="11"/>
      <name val="Arial Narrow"/>
      <family val="2"/>
    </font>
    <font>
      <sz val="11"/>
      <color indexed="30"/>
      <name val="Arial Narrow"/>
      <family val="2"/>
    </font>
    <font>
      <sz val="14"/>
      <name val="Arial"/>
      <family val="2"/>
      <charset val="238"/>
    </font>
    <font>
      <b/>
      <sz val="14"/>
      <color indexed="30"/>
      <name val="Arial"/>
      <family val="2"/>
    </font>
    <font>
      <sz val="14"/>
      <name val="Arial"/>
      <family val="2"/>
    </font>
    <font>
      <sz val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1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10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1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1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10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1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1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1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1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1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1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0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9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>
      <alignment vertical="top"/>
    </xf>
    <xf numFmtId="0" fontId="3" fillId="0" borderId="0" xfId="0" applyNumberFormat="1" applyFont="1" applyBorder="1" applyAlignment="1">
      <alignment vertical="top"/>
    </xf>
    <xf numFmtId="0" fontId="3" fillId="0" borderId="0" xfId="0" applyNumberFormat="1" applyFont="1" applyAlignment="1">
      <alignment vertical="top"/>
    </xf>
    <xf numFmtId="0" fontId="2" fillId="0" borderId="0" xfId="0" applyNumberFormat="1" applyFont="1" applyAlignment="1"/>
    <xf numFmtId="3" fontId="3" fillId="0" borderId="0" xfId="0" applyNumberFormat="1" applyFont="1" applyAlignment="1">
      <alignment vertical="top"/>
    </xf>
    <xf numFmtId="3" fontId="2" fillId="0" borderId="0" xfId="0" applyNumberFormat="1" applyFont="1" applyAlignment="1"/>
    <xf numFmtId="0" fontId="3" fillId="0" borderId="0" xfId="0" applyNumberFormat="1" applyFont="1" applyBorder="1" applyAlignment="1">
      <alignment horizontal="center" vertical="top"/>
    </xf>
    <xf numFmtId="3" fontId="5" fillId="0" borderId="0" xfId="0" applyNumberFormat="1" applyFont="1" applyAlignment="1">
      <alignment vertical="top"/>
    </xf>
    <xf numFmtId="0" fontId="5" fillId="0" borderId="0" xfId="0" applyNumberFormat="1" applyFont="1" applyAlignment="1">
      <alignment vertical="top"/>
    </xf>
    <xf numFmtId="0" fontId="1" fillId="0" borderId="0" xfId="0" applyNumberFormat="1" applyFont="1" applyAlignment="1">
      <alignment vertical="top"/>
    </xf>
    <xf numFmtId="3" fontId="2" fillId="0" borderId="0" xfId="0" applyNumberFormat="1" applyFont="1" applyAlignment="1">
      <alignment vertical="top"/>
    </xf>
    <xf numFmtId="3" fontId="1" fillId="0" borderId="0" xfId="0" applyNumberFormat="1" applyFont="1" applyAlignment="1">
      <alignment vertical="top"/>
    </xf>
    <xf numFmtId="3" fontId="3" fillId="0" borderId="0" xfId="0" applyNumberFormat="1" applyFont="1" applyBorder="1" applyAlignment="1">
      <alignment vertical="top"/>
    </xf>
    <xf numFmtId="3" fontId="3" fillId="0" borderId="0" xfId="0" applyNumberFormat="1" applyFont="1" applyBorder="1" applyAlignment="1">
      <alignment horizontal="right" vertical="top"/>
    </xf>
    <xf numFmtId="0" fontId="2" fillId="0" borderId="0" xfId="0" applyNumberFormat="1" applyFont="1" applyBorder="1" applyAlignment="1">
      <alignment vertical="top"/>
    </xf>
    <xf numFmtId="0" fontId="2" fillId="0" borderId="0" xfId="0" applyNumberFormat="1" applyFont="1" applyBorder="1" applyAlignment="1"/>
    <xf numFmtId="3" fontId="3" fillId="0" borderId="0" xfId="0" applyNumberFormat="1" applyFont="1" applyBorder="1" applyAlignment="1">
      <alignment vertical="top" wrapText="1"/>
    </xf>
    <xf numFmtId="3" fontId="3" fillId="0" borderId="0" xfId="0" applyNumberFormat="1" applyFont="1" applyBorder="1" applyAlignment="1">
      <alignment horizontal="right" vertical="top" wrapText="1"/>
    </xf>
    <xf numFmtId="0" fontId="3" fillId="0" borderId="0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wrapText="1"/>
    </xf>
    <xf numFmtId="0" fontId="8" fillId="0" borderId="0" xfId="0" applyNumberFormat="1" applyFon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right" vertical="center"/>
    </xf>
    <xf numFmtId="3" fontId="1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0" fontId="10" fillId="0" borderId="0" xfId="0" applyNumberFormat="1" applyFont="1" applyBorder="1" applyAlignment="1">
      <alignment horizontal="left" vertical="center" wrapText="1"/>
    </xf>
    <xf numFmtId="0" fontId="11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Alignment="1">
      <alignment horizontal="right" vertical="center"/>
    </xf>
    <xf numFmtId="0" fontId="2" fillId="0" borderId="0" xfId="0" applyNumberFormat="1" applyFont="1" applyBorder="1" applyAlignment="1">
      <alignment horizontal="right" vertical="center"/>
    </xf>
    <xf numFmtId="0" fontId="6" fillId="0" borderId="0" xfId="0" applyNumberFormat="1" applyFont="1" applyBorder="1" applyAlignment="1">
      <alignment horizontal="right" vertical="center" wrapText="1"/>
    </xf>
    <xf numFmtId="0" fontId="12" fillId="0" borderId="0" xfId="0" applyNumberFormat="1" applyFont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left" vertical="center" wrapText="1"/>
    </xf>
    <xf numFmtId="3" fontId="1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3" fontId="1" fillId="0" borderId="2" xfId="0" applyNumberFormat="1" applyFont="1" applyFill="1" applyBorder="1" applyAlignment="1">
      <alignment horizontal="right" vertical="center" wrapText="1"/>
    </xf>
    <xf numFmtId="3" fontId="1" fillId="0" borderId="3" xfId="0" applyNumberFormat="1" applyFont="1" applyFill="1" applyBorder="1" applyAlignment="1">
      <alignment horizontal="right" vertical="center" wrapText="1"/>
    </xf>
    <xf numFmtId="3" fontId="1" fillId="0" borderId="4" xfId="0" applyNumberFormat="1" applyFont="1" applyFill="1" applyBorder="1" applyAlignment="1">
      <alignment horizontal="right" vertical="center" wrapText="1"/>
    </xf>
    <xf numFmtId="3" fontId="1" fillId="0" borderId="5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Fill="1" applyBorder="1" applyAlignment="1">
      <alignment horizontal="right" vertical="center" wrapText="1"/>
    </xf>
    <xf numFmtId="3" fontId="1" fillId="0" borderId="7" xfId="0" applyNumberFormat="1" applyFont="1" applyFill="1" applyBorder="1" applyAlignment="1">
      <alignment horizontal="right" vertical="center" wrapText="1"/>
    </xf>
    <xf numFmtId="0" fontId="1" fillId="0" borderId="0" xfId="0" applyNumberFormat="1" applyFont="1" applyBorder="1" applyAlignment="1">
      <alignment horizontal="right" vertical="center" wrapText="1"/>
    </xf>
    <xf numFmtId="3" fontId="1" fillId="0" borderId="0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0" fontId="1" fillId="0" borderId="0" xfId="0" applyNumberFormat="1" applyFont="1" applyBorder="1" applyAlignment="1">
      <alignment horizontal="right" vertical="center"/>
    </xf>
    <xf numFmtId="0" fontId="13" fillId="0" borderId="0" xfId="0" applyNumberFormat="1" applyFont="1" applyBorder="1" applyAlignment="1">
      <alignment horizontal="center" vertical="top"/>
    </xf>
    <xf numFmtId="0" fontId="13" fillId="0" borderId="0" xfId="0" applyNumberFormat="1" applyFont="1" applyAlignment="1">
      <alignment horizontal="center" vertical="top"/>
    </xf>
    <xf numFmtId="0" fontId="13" fillId="0" borderId="0" xfId="0" applyNumberFormat="1" applyFont="1" applyAlignment="1">
      <alignment horizontal="center"/>
    </xf>
    <xf numFmtId="3" fontId="1" fillId="0" borderId="7" xfId="0" applyNumberFormat="1" applyFont="1" applyFill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 wrapText="1"/>
    </xf>
    <xf numFmtId="3" fontId="1" fillId="2" borderId="3" xfId="0" applyNumberFormat="1" applyFont="1" applyFill="1" applyBorder="1" applyAlignment="1">
      <alignment horizontal="right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Alignment="1">
      <alignment horizontal="left" vertical="center"/>
    </xf>
    <xf numFmtId="0" fontId="11" fillId="0" borderId="0" xfId="0" applyNumberFormat="1" applyFont="1" applyBorder="1" applyAlignment="1">
      <alignment horizontal="left" vertical="center"/>
    </xf>
    <xf numFmtId="0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wrapText="1"/>
    </xf>
    <xf numFmtId="3" fontId="1" fillId="0" borderId="9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Fill="1" applyBorder="1" applyAlignment="1">
      <alignment horizontal="right" vertical="center" wrapText="1"/>
    </xf>
    <xf numFmtId="3" fontId="1" fillId="0" borderId="11" xfId="0" applyNumberFormat="1" applyFont="1" applyFill="1" applyBorder="1" applyAlignment="1">
      <alignment horizontal="right" vertical="center" wrapText="1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NumberFormat="1" applyFont="1" applyAlignment="1">
      <alignment horizontal="left"/>
    </xf>
    <xf numFmtId="3" fontId="2" fillId="3" borderId="1" xfId="0" applyNumberFormat="1" applyFont="1" applyFill="1" applyBorder="1" applyAlignment="1">
      <alignment horizontal="right" vertical="center"/>
    </xf>
    <xf numFmtId="3" fontId="1" fillId="3" borderId="1" xfId="0" applyNumberFormat="1" applyFont="1" applyFill="1" applyBorder="1" applyAlignment="1">
      <alignment horizontal="right" vertical="center"/>
    </xf>
    <xf numFmtId="3" fontId="2" fillId="3" borderId="1" xfId="0" applyNumberFormat="1" applyFont="1" applyFill="1" applyBorder="1" applyAlignment="1">
      <alignment horizontal="right" vertical="center" wrapText="1"/>
    </xf>
    <xf numFmtId="0" fontId="17" fillId="3" borderId="0" xfId="0" applyNumberFormat="1" applyFont="1" applyFill="1" applyAlignment="1">
      <alignment vertical="top"/>
    </xf>
    <xf numFmtId="0" fontId="18" fillId="3" borderId="0" xfId="0" applyNumberFormat="1" applyFont="1" applyFill="1" applyBorder="1" applyAlignment="1">
      <alignment horizontal="center" vertical="top"/>
    </xf>
    <xf numFmtId="0" fontId="17" fillId="3" borderId="0" xfId="0" applyNumberFormat="1" applyFont="1" applyFill="1" applyBorder="1" applyAlignment="1">
      <alignment horizontal="center" vertical="top"/>
    </xf>
    <xf numFmtId="3" fontId="17" fillId="3" borderId="0" xfId="0" applyNumberFormat="1" applyFont="1" applyFill="1" applyAlignment="1">
      <alignment vertical="top"/>
    </xf>
    <xf numFmtId="3" fontId="20" fillId="3" borderId="0" xfId="0" applyNumberFormat="1" applyFont="1" applyFill="1" applyAlignment="1">
      <alignment vertical="top"/>
    </xf>
    <xf numFmtId="3" fontId="16" fillId="3" borderId="0" xfId="0" applyNumberFormat="1" applyFont="1" applyFill="1" applyAlignment="1">
      <alignment vertical="top"/>
    </xf>
    <xf numFmtId="3" fontId="19" fillId="3" borderId="0" xfId="0" applyNumberFormat="1" applyFont="1" applyFill="1" applyAlignment="1">
      <alignment vertical="top"/>
    </xf>
    <xf numFmtId="3" fontId="17" fillId="3" borderId="0" xfId="0" applyNumberFormat="1" applyFont="1" applyFill="1" applyBorder="1" applyAlignment="1">
      <alignment vertical="top"/>
    </xf>
    <xf numFmtId="3" fontId="17" fillId="3" borderId="0" xfId="0" applyNumberFormat="1" applyFont="1" applyFill="1" applyBorder="1" applyAlignment="1">
      <alignment vertical="top" wrapText="1"/>
    </xf>
    <xf numFmtId="3" fontId="16" fillId="3" borderId="0" xfId="0" applyNumberFormat="1" applyFont="1" applyFill="1" applyAlignment="1"/>
    <xf numFmtId="0" fontId="16" fillId="3" borderId="0" xfId="0" applyNumberFormat="1" applyFont="1" applyFill="1" applyAlignment="1"/>
    <xf numFmtId="3" fontId="1" fillId="3" borderId="3" xfId="0" applyNumberFormat="1" applyFont="1" applyFill="1" applyBorder="1" applyAlignment="1">
      <alignment horizontal="right" vertical="center" wrapText="1"/>
    </xf>
    <xf numFmtId="3" fontId="2" fillId="3" borderId="3" xfId="0" applyNumberFormat="1" applyFont="1" applyFill="1" applyBorder="1" applyAlignment="1">
      <alignment horizontal="right" vertical="center" wrapText="1"/>
    </xf>
    <xf numFmtId="3" fontId="1" fillId="3" borderId="1" xfId="0" applyNumberFormat="1" applyFont="1" applyFill="1" applyBorder="1" applyAlignment="1">
      <alignment horizontal="right" vertical="center" wrapText="1"/>
    </xf>
    <xf numFmtId="3" fontId="3" fillId="3" borderId="0" xfId="0" applyNumberFormat="1" applyFont="1" applyFill="1" applyAlignment="1">
      <alignment vertical="top"/>
    </xf>
    <xf numFmtId="0" fontId="3" fillId="3" borderId="0" xfId="0" applyNumberFormat="1" applyFont="1" applyFill="1" applyAlignment="1">
      <alignment vertical="top"/>
    </xf>
    <xf numFmtId="0" fontId="2" fillId="3" borderId="0" xfId="0" applyNumberFormat="1" applyFont="1" applyFill="1" applyAlignment="1">
      <alignment vertical="top"/>
    </xf>
    <xf numFmtId="0" fontId="2" fillId="3" borderId="0" xfId="0" applyNumberFormat="1" applyFont="1" applyFill="1" applyAlignment="1"/>
    <xf numFmtId="3" fontId="21" fillId="0" borderId="1" xfId="0" applyNumberFormat="1" applyFont="1" applyBorder="1" applyAlignment="1">
      <alignment horizontal="right" vertical="center" wrapText="1"/>
    </xf>
    <xf numFmtId="3" fontId="22" fillId="0" borderId="0" xfId="0" applyNumberFormat="1" applyFont="1" applyAlignment="1">
      <alignment vertical="top"/>
    </xf>
    <xf numFmtId="0" fontId="22" fillId="0" borderId="0" xfId="0" applyNumberFormat="1" applyFont="1" applyAlignment="1">
      <alignment vertical="top"/>
    </xf>
    <xf numFmtId="0" fontId="21" fillId="0" borderId="0" xfId="0" applyNumberFormat="1" applyFont="1" applyAlignment="1">
      <alignment vertical="top"/>
    </xf>
    <xf numFmtId="0" fontId="21" fillId="0" borderId="0" xfId="0" applyNumberFormat="1" applyFont="1" applyAlignment="1"/>
    <xf numFmtId="3" fontId="1" fillId="0" borderId="9" xfId="0" applyNumberFormat="1" applyFont="1" applyFill="1" applyBorder="1" applyAlignment="1">
      <alignment horizontal="right" vertical="center"/>
    </xf>
    <xf numFmtId="0" fontId="8" fillId="0" borderId="0" xfId="0" applyNumberFormat="1" applyFont="1" applyBorder="1" applyAlignment="1">
      <alignment horizontal="left" vertical="center"/>
    </xf>
    <xf numFmtId="0" fontId="15" fillId="0" borderId="0" xfId="0" applyNumberFormat="1" applyFont="1" applyBorder="1" applyAlignment="1">
      <alignment horizontal="center" vertical="center"/>
    </xf>
    <xf numFmtId="0" fontId="23" fillId="3" borderId="0" xfId="0" applyNumberFormat="1" applyFont="1" applyFill="1" applyAlignment="1">
      <alignment vertical="center"/>
    </xf>
    <xf numFmtId="0" fontId="24" fillId="3" borderId="0" xfId="0" applyNumberFormat="1" applyFont="1" applyFill="1" applyBorder="1" applyAlignment="1">
      <alignment horizontal="center" vertical="center"/>
    </xf>
    <xf numFmtId="0" fontId="23" fillId="3" borderId="0" xfId="0" applyNumberFormat="1" applyFont="1" applyFill="1" applyBorder="1" applyAlignment="1">
      <alignment horizontal="center" vertical="center"/>
    </xf>
    <xf numFmtId="3" fontId="23" fillId="3" borderId="0" xfId="0" applyNumberFormat="1" applyFont="1" applyFill="1" applyAlignment="1">
      <alignment vertical="center"/>
    </xf>
    <xf numFmtId="3" fontId="25" fillId="3" borderId="0" xfId="0" applyNumberFormat="1" applyFont="1" applyFill="1" applyAlignment="1">
      <alignment vertical="center"/>
    </xf>
    <xf numFmtId="3" fontId="23" fillId="3" borderId="0" xfId="0" applyNumberFormat="1" applyFont="1" applyFill="1" applyBorder="1" applyAlignment="1">
      <alignment vertical="center"/>
    </xf>
    <xf numFmtId="3" fontId="23" fillId="3" borderId="0" xfId="0" applyNumberFormat="1" applyFont="1" applyFill="1" applyBorder="1" applyAlignment="1">
      <alignment vertical="center" wrapText="1"/>
    </xf>
    <xf numFmtId="0" fontId="4" fillId="0" borderId="0" xfId="0" applyNumberFormat="1" applyFont="1" applyAlignment="1">
      <alignment horizontal="left" vertical="center"/>
    </xf>
    <xf numFmtId="0" fontId="26" fillId="0" borderId="0" xfId="0" applyNumberFormat="1" applyFont="1" applyAlignment="1">
      <alignment horizontal="left" vertical="center"/>
    </xf>
    <xf numFmtId="3" fontId="4" fillId="2" borderId="6" xfId="0" applyNumberFormat="1" applyFont="1" applyFill="1" applyBorder="1" applyAlignment="1">
      <alignment horizontal="right" vertical="center"/>
    </xf>
    <xf numFmtId="3" fontId="4" fillId="2" borderId="12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right" vertical="center" wrapText="1"/>
    </xf>
    <xf numFmtId="3" fontId="1" fillId="4" borderId="1" xfId="0" applyNumberFormat="1" applyFont="1" applyFill="1" applyBorder="1" applyAlignment="1">
      <alignment horizontal="right" vertical="center" wrapText="1"/>
    </xf>
    <xf numFmtId="3" fontId="2" fillId="4" borderId="1" xfId="0" applyNumberFormat="1" applyFont="1" applyFill="1" applyBorder="1" applyAlignment="1">
      <alignment horizontal="right" vertical="center" wrapText="1"/>
    </xf>
    <xf numFmtId="0" fontId="11" fillId="0" borderId="1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29" fillId="0" borderId="1" xfId="0" applyNumberFormat="1" applyFont="1" applyBorder="1" applyAlignment="1">
      <alignment horizontal="center" vertical="center"/>
    </xf>
    <xf numFmtId="0" fontId="10" fillId="0" borderId="1" xfId="0" quotePrefix="1" applyNumberFormat="1" applyFont="1" applyBorder="1" applyAlignment="1">
      <alignment horizontal="center" vertical="center"/>
    </xf>
    <xf numFmtId="0" fontId="11" fillId="0" borderId="1" xfId="0" quotePrefix="1" applyNumberFormat="1" applyFont="1" applyBorder="1" applyAlignment="1">
      <alignment horizontal="center" vertical="center"/>
    </xf>
    <xf numFmtId="0" fontId="11" fillId="4" borderId="1" xfId="0" applyNumberFormat="1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3" fontId="30" fillId="2" borderId="1" xfId="0" quotePrefix="1" applyNumberFormat="1" applyFont="1" applyFill="1" applyBorder="1" applyAlignment="1">
      <alignment horizontal="center" vertical="center"/>
    </xf>
    <xf numFmtId="3" fontId="30" fillId="3" borderId="1" xfId="0" quotePrefix="1" applyNumberFormat="1" applyFont="1" applyFill="1" applyBorder="1" applyAlignment="1">
      <alignment horizontal="center" vertical="center"/>
    </xf>
    <xf numFmtId="4" fontId="11" fillId="0" borderId="0" xfId="0" applyNumberFormat="1" applyFont="1" applyAlignment="1">
      <alignment horizontal="left" vertical="center"/>
    </xf>
    <xf numFmtId="4" fontId="4" fillId="0" borderId="0" xfId="0" applyNumberFormat="1" applyFont="1" applyBorder="1" applyAlignment="1">
      <alignment horizontal="left" vertical="center"/>
    </xf>
    <xf numFmtId="4" fontId="15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left" vertical="center" wrapText="1"/>
    </xf>
    <xf numFmtId="4" fontId="1" fillId="0" borderId="0" xfId="0" applyNumberFormat="1" applyFont="1" applyAlignment="1">
      <alignment horizontal="left"/>
    </xf>
    <xf numFmtId="4" fontId="11" fillId="0" borderId="0" xfId="0" applyNumberFormat="1" applyFont="1" applyBorder="1" applyAlignment="1">
      <alignment horizontal="left" vertical="center"/>
    </xf>
    <xf numFmtId="4" fontId="11" fillId="0" borderId="0" xfId="0" applyNumberFormat="1" applyFont="1" applyBorder="1" applyAlignment="1">
      <alignment horizontal="left" vertical="center" wrapText="1"/>
    </xf>
    <xf numFmtId="4" fontId="12" fillId="0" borderId="0" xfId="0" applyNumberFormat="1" applyFont="1" applyBorder="1" applyAlignment="1">
      <alignment horizontal="left" vertical="center" wrapText="1"/>
    </xf>
    <xf numFmtId="3" fontId="2" fillId="5" borderId="1" xfId="0" applyNumberFormat="1" applyFont="1" applyFill="1" applyBorder="1" applyAlignment="1">
      <alignment horizontal="right" vertical="center"/>
    </xf>
    <xf numFmtId="0" fontId="11" fillId="5" borderId="1" xfId="0" applyNumberFormat="1" applyFont="1" applyFill="1" applyBorder="1" applyAlignment="1">
      <alignment horizontal="center" vertical="center"/>
    </xf>
    <xf numFmtId="3" fontId="21" fillId="3" borderId="0" xfId="0" applyNumberFormat="1" applyFont="1" applyFill="1" applyAlignment="1">
      <alignment vertical="center"/>
    </xf>
    <xf numFmtId="3" fontId="22" fillId="3" borderId="0" xfId="0" applyNumberFormat="1" applyFont="1" applyFill="1" applyAlignment="1">
      <alignment vertical="top"/>
    </xf>
    <xf numFmtId="0" fontId="27" fillId="2" borderId="13" xfId="0" applyNumberFormat="1" applyFont="1" applyFill="1" applyBorder="1" applyAlignment="1">
      <alignment horizontal="left" vertical="center" wrapText="1"/>
    </xf>
    <xf numFmtId="4" fontId="10" fillId="0" borderId="13" xfId="0" applyNumberFormat="1" applyFont="1" applyBorder="1" applyAlignment="1">
      <alignment horizontal="left" vertical="center"/>
    </xf>
    <xf numFmtId="4" fontId="10" fillId="0" borderId="13" xfId="0" applyNumberFormat="1" applyFont="1" applyBorder="1" applyAlignment="1">
      <alignment horizontal="left" vertical="center" wrapText="1"/>
    </xf>
    <xf numFmtId="4" fontId="11" fillId="0" borderId="13" xfId="0" applyNumberFormat="1" applyFont="1" applyBorder="1" applyAlignment="1">
      <alignment horizontal="left" vertical="center" wrapText="1"/>
    </xf>
    <xf numFmtId="4" fontId="11" fillId="0" borderId="13" xfId="0" applyNumberFormat="1" applyFont="1" applyBorder="1" applyAlignment="1">
      <alignment horizontal="left" vertical="center"/>
    </xf>
    <xf numFmtId="0" fontId="10" fillId="0" borderId="13" xfId="0" applyNumberFormat="1" applyFont="1" applyBorder="1" applyAlignment="1">
      <alignment horizontal="left" vertical="center" wrapText="1"/>
    </xf>
    <xf numFmtId="0" fontId="11" fillId="0" borderId="13" xfId="0" applyNumberFormat="1" applyFont="1" applyBorder="1" applyAlignment="1">
      <alignment horizontal="left" vertical="center" wrapText="1"/>
    </xf>
    <xf numFmtId="0" fontId="10" fillId="2" borderId="13" xfId="0" applyNumberFormat="1" applyFont="1" applyFill="1" applyBorder="1" applyAlignment="1">
      <alignment horizontal="left" vertical="center" wrapText="1"/>
    </xf>
    <xf numFmtId="0" fontId="10" fillId="0" borderId="13" xfId="0" applyNumberFormat="1" applyFont="1" applyBorder="1" applyAlignment="1">
      <alignment horizontal="left" vertical="center"/>
    </xf>
    <xf numFmtId="0" fontId="11" fillId="0" borderId="13" xfId="0" applyNumberFormat="1" applyFont="1" applyBorder="1" applyAlignment="1">
      <alignment horizontal="left" vertical="center"/>
    </xf>
    <xf numFmtId="0" fontId="11" fillId="5" borderId="13" xfId="0" applyNumberFormat="1" applyFont="1" applyFill="1" applyBorder="1" applyAlignment="1">
      <alignment horizontal="left" vertical="center"/>
    </xf>
    <xf numFmtId="4" fontId="27" fillId="2" borderId="13" xfId="0" applyNumberFormat="1" applyFont="1" applyFill="1" applyBorder="1" applyAlignment="1">
      <alignment horizontal="left" vertical="center"/>
    </xf>
    <xf numFmtId="0" fontId="10" fillId="4" borderId="13" xfId="0" applyNumberFormat="1" applyFont="1" applyFill="1" applyBorder="1" applyAlignment="1">
      <alignment horizontal="left" vertical="center" wrapText="1"/>
    </xf>
    <xf numFmtId="0" fontId="28" fillId="0" borderId="13" xfId="0" applyNumberFormat="1" applyFont="1" applyBorder="1" applyAlignment="1">
      <alignment horizontal="left" vertical="center" wrapText="1"/>
    </xf>
    <xf numFmtId="0" fontId="29" fillId="0" borderId="13" xfId="0" applyNumberFormat="1" applyFont="1" applyBorder="1" applyAlignment="1">
      <alignment horizontal="left" vertical="center" wrapText="1"/>
    </xf>
    <xf numFmtId="0" fontId="11" fillId="4" borderId="13" xfId="0" applyNumberFormat="1" applyFont="1" applyFill="1" applyBorder="1" applyAlignment="1">
      <alignment horizontal="left" vertical="center" wrapText="1"/>
    </xf>
    <xf numFmtId="0" fontId="11" fillId="3" borderId="13" xfId="0" applyNumberFormat="1" applyFont="1" applyFill="1" applyBorder="1" applyAlignment="1">
      <alignment horizontal="left" vertical="center" wrapText="1"/>
    </xf>
    <xf numFmtId="0" fontId="28" fillId="2" borderId="13" xfId="0" applyNumberFormat="1" applyFont="1" applyFill="1" applyBorder="1" applyAlignment="1">
      <alignment horizontal="left" vertical="center" wrapText="1"/>
    </xf>
    <xf numFmtId="0" fontId="11" fillId="0" borderId="13" xfId="0" quotePrefix="1" applyNumberFormat="1" applyFont="1" applyBorder="1" applyAlignment="1">
      <alignment horizontal="left" vertical="center" wrapText="1"/>
    </xf>
    <xf numFmtId="0" fontId="28" fillId="3" borderId="13" xfId="0" applyNumberFormat="1" applyFont="1" applyFill="1" applyBorder="1" applyAlignment="1">
      <alignment horizontal="left" vertical="center" wrapText="1"/>
    </xf>
    <xf numFmtId="0" fontId="29" fillId="3" borderId="13" xfId="0" applyNumberFormat="1" applyFont="1" applyFill="1" applyBorder="1" applyAlignment="1">
      <alignment horizontal="left" vertical="center" wrapText="1"/>
    </xf>
    <xf numFmtId="3" fontId="30" fillId="2" borderId="14" xfId="0" quotePrefix="1" applyNumberFormat="1" applyFont="1" applyFill="1" applyBorder="1" applyAlignment="1">
      <alignment horizontal="center" vertical="center"/>
    </xf>
    <xf numFmtId="4" fontId="30" fillId="2" borderId="15" xfId="0" quotePrefix="1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4" fontId="30" fillId="3" borderId="15" xfId="0" quotePrefix="1" applyNumberFormat="1" applyFont="1" applyFill="1" applyBorder="1" applyAlignment="1">
      <alignment horizontal="center" vertical="center"/>
    </xf>
    <xf numFmtId="3" fontId="2" fillId="5" borderId="14" xfId="0" applyNumberFormat="1" applyFont="1" applyFill="1" applyBorder="1" applyAlignment="1">
      <alignment horizontal="right" vertical="center"/>
    </xf>
    <xf numFmtId="4" fontId="2" fillId="5" borderId="15" xfId="0" applyNumberFormat="1" applyFont="1" applyFill="1" applyBorder="1" applyAlignment="1">
      <alignment horizontal="right" vertical="center"/>
    </xf>
    <xf numFmtId="3" fontId="4" fillId="2" borderId="14" xfId="0" applyNumberFormat="1" applyFont="1" applyFill="1" applyBorder="1" applyAlignment="1">
      <alignment horizontal="right" vertical="center" wrapText="1"/>
    </xf>
    <xf numFmtId="4" fontId="4" fillId="2" borderId="15" xfId="0" applyNumberFormat="1" applyFont="1" applyFill="1" applyBorder="1" applyAlignment="1">
      <alignment horizontal="right" vertical="center" wrapText="1"/>
    </xf>
    <xf numFmtId="3" fontId="1" fillId="0" borderId="14" xfId="0" applyNumberFormat="1" applyFont="1" applyFill="1" applyBorder="1" applyAlignment="1">
      <alignment horizontal="right" vertical="center" wrapText="1"/>
    </xf>
    <xf numFmtId="3" fontId="1" fillId="2" borderId="14" xfId="0" applyNumberFormat="1" applyFont="1" applyFill="1" applyBorder="1" applyAlignment="1">
      <alignment horizontal="right" vertical="center"/>
    </xf>
    <xf numFmtId="3" fontId="1" fillId="2" borderId="14" xfId="0" applyNumberFormat="1" applyFont="1" applyFill="1" applyBorder="1" applyAlignment="1">
      <alignment horizontal="right" vertical="center" wrapText="1"/>
    </xf>
    <xf numFmtId="3" fontId="1" fillId="4" borderId="14" xfId="0" applyNumberFormat="1" applyFont="1" applyFill="1" applyBorder="1" applyAlignment="1">
      <alignment horizontal="right" vertical="center" wrapText="1"/>
    </xf>
    <xf numFmtId="4" fontId="4" fillId="4" borderId="15" xfId="0" applyNumberFormat="1" applyFont="1" applyFill="1" applyBorder="1" applyAlignment="1">
      <alignment horizontal="right" vertical="center" wrapText="1"/>
    </xf>
    <xf numFmtId="3" fontId="2" fillId="0" borderId="14" xfId="0" applyNumberFormat="1" applyFont="1" applyBorder="1" applyAlignment="1">
      <alignment horizontal="right" vertical="center" wrapText="1"/>
    </xf>
    <xf numFmtId="3" fontId="21" fillId="0" borderId="14" xfId="0" applyNumberFormat="1" applyFont="1" applyBorder="1" applyAlignment="1">
      <alignment horizontal="right" vertical="center" wrapText="1"/>
    </xf>
    <xf numFmtId="3" fontId="1" fillId="0" borderId="14" xfId="0" applyNumberFormat="1" applyFont="1" applyBorder="1" applyAlignment="1">
      <alignment horizontal="right" vertical="center" wrapText="1"/>
    </xf>
    <xf numFmtId="4" fontId="4" fillId="3" borderId="15" xfId="0" applyNumberFormat="1" applyFont="1" applyFill="1" applyBorder="1" applyAlignment="1">
      <alignment horizontal="right" vertical="center" wrapText="1"/>
    </xf>
    <xf numFmtId="3" fontId="2" fillId="4" borderId="14" xfId="0" applyNumberFormat="1" applyFont="1" applyFill="1" applyBorder="1" applyAlignment="1">
      <alignment horizontal="right" vertical="center" wrapText="1"/>
    </xf>
    <xf numFmtId="3" fontId="1" fillId="0" borderId="14" xfId="0" applyNumberFormat="1" applyFont="1" applyFill="1" applyBorder="1" applyAlignment="1">
      <alignment horizontal="right" vertical="center"/>
    </xf>
    <xf numFmtId="3" fontId="2" fillId="3" borderId="14" xfId="0" applyNumberFormat="1" applyFont="1" applyFill="1" applyBorder="1" applyAlignment="1">
      <alignment horizontal="right" vertical="center" wrapText="1"/>
    </xf>
    <xf numFmtId="3" fontId="2" fillId="0" borderId="14" xfId="0" applyNumberFormat="1" applyFont="1" applyFill="1" applyBorder="1" applyAlignment="1">
      <alignment horizontal="right" vertical="center" wrapText="1"/>
    </xf>
    <xf numFmtId="3" fontId="1" fillId="3" borderId="14" xfId="0" applyNumberFormat="1" applyFont="1" applyFill="1" applyBorder="1" applyAlignment="1">
      <alignment horizontal="right" vertical="center" wrapText="1"/>
    </xf>
    <xf numFmtId="0" fontId="10" fillId="0" borderId="3" xfId="0" applyNumberFormat="1" applyFont="1" applyBorder="1" applyAlignment="1">
      <alignment horizontal="center" vertical="center"/>
    </xf>
    <xf numFmtId="0" fontId="11" fillId="0" borderId="3" xfId="0" applyNumberFormat="1" applyFont="1" applyBorder="1" applyAlignment="1">
      <alignment horizontal="center" vertical="center"/>
    </xf>
    <xf numFmtId="0" fontId="10" fillId="2" borderId="3" xfId="0" applyNumberFormat="1" applyFont="1" applyFill="1" applyBorder="1" applyAlignment="1">
      <alignment horizontal="center" vertical="center"/>
    </xf>
    <xf numFmtId="0" fontId="11" fillId="5" borderId="3" xfId="0" applyNumberFormat="1" applyFont="1" applyFill="1" applyBorder="1" applyAlignment="1">
      <alignment horizontal="center" vertical="center"/>
    </xf>
    <xf numFmtId="0" fontId="10" fillId="4" borderId="3" xfId="0" applyNumberFormat="1" applyFont="1" applyFill="1" applyBorder="1" applyAlignment="1">
      <alignment horizontal="center" vertical="center"/>
    </xf>
    <xf numFmtId="0" fontId="29" fillId="0" borderId="3" xfId="0" applyNumberFormat="1" applyFont="1" applyBorder="1" applyAlignment="1">
      <alignment horizontal="center" vertical="center"/>
    </xf>
    <xf numFmtId="3" fontId="1" fillId="0" borderId="16" xfId="0" applyNumberFormat="1" applyFont="1" applyBorder="1" applyAlignment="1">
      <alignment horizontal="right" vertical="center" wrapText="1"/>
    </xf>
    <xf numFmtId="0" fontId="11" fillId="4" borderId="3" xfId="0" applyNumberFormat="1" applyFont="1" applyFill="1" applyBorder="1" applyAlignment="1">
      <alignment horizontal="center" vertical="center"/>
    </xf>
    <xf numFmtId="0" fontId="11" fillId="3" borderId="3" xfId="0" applyNumberFormat="1" applyFont="1" applyFill="1" applyBorder="1" applyAlignment="1">
      <alignment horizontal="center" vertical="center"/>
    </xf>
    <xf numFmtId="0" fontId="10" fillId="3" borderId="3" xfId="0" applyNumberFormat="1" applyFont="1" applyFill="1" applyBorder="1" applyAlignment="1">
      <alignment horizontal="center" vertical="center"/>
    </xf>
    <xf numFmtId="0" fontId="10" fillId="0" borderId="17" xfId="0" applyNumberFormat="1" applyFont="1" applyBorder="1" applyAlignment="1">
      <alignment horizontal="center" vertical="center"/>
    </xf>
    <xf numFmtId="0" fontId="10" fillId="0" borderId="8" xfId="0" applyNumberFormat="1" applyFont="1" applyBorder="1" applyAlignment="1">
      <alignment horizontal="center" vertical="center"/>
    </xf>
    <xf numFmtId="0" fontId="11" fillId="0" borderId="8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0" fontId="11" fillId="0" borderId="18" xfId="0" applyNumberFormat="1" applyFont="1" applyBorder="1" applyAlignment="1">
      <alignment horizontal="left" vertical="center" wrapText="1"/>
    </xf>
    <xf numFmtId="3" fontId="1" fillId="0" borderId="19" xfId="0" applyNumberFormat="1" applyFont="1" applyFill="1" applyBorder="1" applyAlignment="1">
      <alignment horizontal="right" vertical="center" wrapText="1"/>
    </xf>
    <xf numFmtId="3" fontId="1" fillId="0" borderId="8" xfId="0" applyNumberFormat="1" applyFont="1" applyFill="1" applyBorder="1" applyAlignment="1">
      <alignment horizontal="right" vertical="center" wrapText="1"/>
    </xf>
    <xf numFmtId="0" fontId="9" fillId="0" borderId="20" xfId="0" applyNumberFormat="1" applyFont="1" applyBorder="1" applyAlignment="1">
      <alignment horizontal="center" vertical="center" wrapText="1"/>
    </xf>
    <xf numFmtId="0" fontId="9" fillId="0" borderId="21" xfId="0" applyNumberFormat="1" applyFont="1" applyBorder="1" applyAlignment="1">
      <alignment horizontal="center" vertical="center" wrapText="1"/>
    </xf>
    <xf numFmtId="0" fontId="9" fillId="0" borderId="22" xfId="0" applyNumberFormat="1" applyFont="1" applyBorder="1" applyAlignment="1">
      <alignment horizontal="center" vertical="center" wrapText="1"/>
    </xf>
    <xf numFmtId="0" fontId="9" fillId="0" borderId="23" xfId="0" applyNumberFormat="1" applyFont="1" applyBorder="1" applyAlignment="1">
      <alignment horizontal="center" vertical="center" wrapText="1"/>
    </xf>
    <xf numFmtId="3" fontId="9" fillId="0" borderId="24" xfId="0" applyNumberFormat="1" applyFont="1" applyBorder="1" applyAlignment="1">
      <alignment horizontal="center" vertical="center" wrapText="1"/>
    </xf>
    <xf numFmtId="0" fontId="13" fillId="0" borderId="2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/>
    </xf>
    <xf numFmtId="0" fontId="10" fillId="0" borderId="7" xfId="0" applyNumberFormat="1" applyFont="1" applyBorder="1" applyAlignment="1">
      <alignment horizontal="center" vertical="center"/>
    </xf>
    <xf numFmtId="4" fontId="10" fillId="0" borderId="25" xfId="0" applyNumberFormat="1" applyFont="1" applyBorder="1" applyAlignment="1">
      <alignment horizontal="left" vertical="center"/>
    </xf>
    <xf numFmtId="3" fontId="30" fillId="3" borderId="26" xfId="0" quotePrefix="1" applyNumberFormat="1" applyFont="1" applyFill="1" applyBorder="1" applyAlignment="1">
      <alignment horizontal="center" vertical="center"/>
    </xf>
    <xf numFmtId="3" fontId="30" fillId="3" borderId="7" xfId="0" quotePrefix="1" applyNumberFormat="1" applyFont="1" applyFill="1" applyBorder="1" applyAlignment="1">
      <alignment horizontal="center" vertical="center"/>
    </xf>
    <xf numFmtId="4" fontId="30" fillId="3" borderId="27" xfId="0" quotePrefix="1" applyNumberFormat="1" applyFont="1" applyFill="1" applyBorder="1" applyAlignment="1">
      <alignment horizontal="center" vertical="center"/>
    </xf>
    <xf numFmtId="0" fontId="10" fillId="2" borderId="12" xfId="0" applyNumberFormat="1" applyFont="1" applyFill="1" applyBorder="1" applyAlignment="1">
      <alignment horizontal="center" vertical="center"/>
    </xf>
    <xf numFmtId="0" fontId="10" fillId="2" borderId="6" xfId="0" applyNumberFormat="1" applyFont="1" applyFill="1" applyBorder="1" applyAlignment="1">
      <alignment horizontal="center" vertical="center"/>
    </xf>
    <xf numFmtId="0" fontId="27" fillId="2" borderId="28" xfId="0" applyNumberFormat="1" applyFont="1" applyFill="1" applyBorder="1" applyAlignment="1">
      <alignment horizontal="left" vertical="center" wrapText="1"/>
    </xf>
    <xf numFmtId="3" fontId="30" fillId="2" borderId="29" xfId="0" quotePrefix="1" applyNumberFormat="1" applyFont="1" applyFill="1" applyBorder="1" applyAlignment="1">
      <alignment horizontal="center" vertical="center"/>
    </xf>
    <xf numFmtId="3" fontId="30" fillId="2" borderId="6" xfId="0" quotePrefix="1" applyNumberFormat="1" applyFont="1" applyFill="1" applyBorder="1" applyAlignment="1">
      <alignment horizontal="center" vertical="center"/>
    </xf>
    <xf numFmtId="4" fontId="30" fillId="2" borderId="30" xfId="0" quotePrefix="1" applyNumberFormat="1" applyFont="1" applyFill="1" applyBorder="1" applyAlignment="1">
      <alignment horizontal="center" vertical="center"/>
    </xf>
    <xf numFmtId="4" fontId="31" fillId="3" borderId="15" xfId="0" applyNumberFormat="1" applyFont="1" applyFill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4" fontId="4" fillId="6" borderId="15" xfId="0" applyNumberFormat="1" applyFont="1" applyFill="1" applyBorder="1" applyAlignment="1">
      <alignment horizontal="right" vertical="center" wrapText="1"/>
    </xf>
    <xf numFmtId="0" fontId="10" fillId="6" borderId="13" xfId="0" applyNumberFormat="1" applyFont="1" applyFill="1" applyBorder="1" applyAlignment="1">
      <alignment horizontal="left" vertical="center" wrapText="1"/>
    </xf>
    <xf numFmtId="3" fontId="1" fillId="6" borderId="14" xfId="0" applyNumberFormat="1" applyFont="1" applyFill="1" applyBorder="1" applyAlignment="1">
      <alignment horizontal="right" vertical="center" wrapText="1"/>
    </xf>
    <xf numFmtId="3" fontId="1" fillId="6" borderId="1" xfId="0" applyNumberFormat="1" applyFont="1" applyFill="1" applyBorder="1" applyAlignment="1">
      <alignment horizontal="right" vertical="center" wrapText="1"/>
    </xf>
    <xf numFmtId="0" fontId="10" fillId="6" borderId="3" xfId="0" applyNumberFormat="1" applyFont="1" applyFill="1" applyBorder="1" applyAlignment="1">
      <alignment horizontal="center" vertical="center"/>
    </xf>
    <xf numFmtId="0" fontId="10" fillId="6" borderId="1" xfId="0" applyNumberFormat="1" applyFont="1" applyFill="1" applyBorder="1" applyAlignment="1">
      <alignment horizontal="center" vertical="center"/>
    </xf>
    <xf numFmtId="4" fontId="4" fillId="3" borderId="31" xfId="0" applyNumberFormat="1" applyFont="1" applyFill="1" applyBorder="1" applyAlignment="1">
      <alignment horizontal="right" vertical="center" wrapText="1"/>
    </xf>
    <xf numFmtId="0" fontId="10" fillId="0" borderId="32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10" fillId="0" borderId="33" xfId="0" applyNumberFormat="1" applyFont="1" applyBorder="1" applyAlignment="1">
      <alignment horizontal="left" vertical="center" wrapText="1"/>
    </xf>
    <xf numFmtId="3" fontId="1" fillId="0" borderId="34" xfId="0" applyNumberFormat="1" applyFont="1" applyFill="1" applyBorder="1" applyAlignment="1">
      <alignment horizontal="right" vertical="center" wrapText="1"/>
    </xf>
    <xf numFmtId="4" fontId="4" fillId="3" borderId="35" xfId="0" applyNumberFormat="1" applyFont="1" applyFill="1" applyBorder="1" applyAlignment="1">
      <alignment horizontal="right" vertical="center" wrapText="1"/>
    </xf>
    <xf numFmtId="0" fontId="10" fillId="0" borderId="25" xfId="0" applyNumberFormat="1" applyFont="1" applyBorder="1" applyAlignment="1">
      <alignment horizontal="left" vertical="center" wrapText="1"/>
    </xf>
    <xf numFmtId="3" fontId="1" fillId="0" borderId="26" xfId="0" applyNumberFormat="1" applyFont="1" applyFill="1" applyBorder="1" applyAlignment="1">
      <alignment horizontal="right" vertical="center" wrapText="1"/>
    </xf>
    <xf numFmtId="4" fontId="4" fillId="3" borderId="27" xfId="0" applyNumberFormat="1" applyFont="1" applyFill="1" applyBorder="1" applyAlignment="1">
      <alignment horizontal="right" vertical="center" wrapText="1"/>
    </xf>
    <xf numFmtId="0" fontId="10" fillId="0" borderId="5" xfId="0" applyNumberFormat="1" applyFont="1" applyBorder="1" applyAlignment="1">
      <alignment horizontal="center" vertical="center"/>
    </xf>
    <xf numFmtId="0" fontId="10" fillId="0" borderId="36" xfId="0" applyNumberFormat="1" applyFont="1" applyBorder="1" applyAlignment="1">
      <alignment horizontal="center" vertical="center"/>
    </xf>
    <xf numFmtId="0" fontId="10" fillId="0" borderId="37" xfId="0" applyNumberFormat="1" applyFont="1" applyBorder="1" applyAlignment="1">
      <alignment horizontal="left" vertical="center" wrapText="1"/>
    </xf>
    <xf numFmtId="3" fontId="1" fillId="0" borderId="38" xfId="0" applyNumberFormat="1" applyFont="1" applyFill="1" applyBorder="1" applyAlignment="1">
      <alignment horizontal="right" vertical="center" wrapText="1"/>
    </xf>
    <xf numFmtId="3" fontId="1" fillId="0" borderId="36" xfId="0" applyNumberFormat="1" applyFont="1" applyFill="1" applyBorder="1" applyAlignment="1">
      <alignment horizontal="right" vertical="center" wrapText="1"/>
    </xf>
    <xf numFmtId="4" fontId="4" fillId="3" borderId="39" xfId="0" applyNumberFormat="1" applyFont="1" applyFill="1" applyBorder="1" applyAlignment="1">
      <alignment horizontal="right" vertical="center" wrapText="1"/>
    </xf>
    <xf numFmtId="0" fontId="28" fillId="0" borderId="18" xfId="0" applyNumberFormat="1" applyFont="1" applyBorder="1" applyAlignment="1">
      <alignment horizontal="left" vertical="center" wrapText="1"/>
    </xf>
    <xf numFmtId="0" fontId="11" fillId="0" borderId="5" xfId="0" applyNumberFormat="1" applyFont="1" applyBorder="1" applyAlignment="1">
      <alignment horizontal="center" vertical="center"/>
    </xf>
    <xf numFmtId="0" fontId="11" fillId="0" borderId="36" xfId="0" applyNumberFormat="1" applyFont="1" applyBorder="1" applyAlignment="1">
      <alignment horizontal="center" vertical="center"/>
    </xf>
    <xf numFmtId="49" fontId="10" fillId="0" borderId="36" xfId="0" applyNumberFormat="1" applyFont="1" applyBorder="1" applyAlignment="1">
      <alignment horizontal="center" vertical="center"/>
    </xf>
    <xf numFmtId="0" fontId="10" fillId="0" borderId="36" xfId="0" applyNumberFormat="1" applyFont="1" applyBorder="1" applyAlignment="1">
      <alignment horizontal="left" vertical="center" wrapText="1"/>
    </xf>
    <xf numFmtId="3" fontId="2" fillId="0" borderId="36" xfId="0" applyNumberFormat="1" applyFont="1" applyBorder="1" applyAlignment="1">
      <alignment horizontal="right" vertical="center" wrapText="1"/>
    </xf>
    <xf numFmtId="0" fontId="11" fillId="0" borderId="17" xfId="0" applyNumberFormat="1" applyFont="1" applyBorder="1" applyAlignment="1">
      <alignment horizontal="center" vertical="center"/>
    </xf>
    <xf numFmtId="0" fontId="11" fillId="0" borderId="8" xfId="0" applyNumberFormat="1" applyFont="1" applyBorder="1" applyAlignment="1">
      <alignment horizontal="left" vertical="center" wrapText="1"/>
    </xf>
    <xf numFmtId="0" fontId="11" fillId="0" borderId="17" xfId="0" applyNumberFormat="1" applyFont="1" applyBorder="1" applyAlignment="1">
      <alignment horizontal="center" vertical="center" wrapText="1"/>
    </xf>
    <xf numFmtId="0" fontId="11" fillId="0" borderId="8" xfId="0" applyNumberFormat="1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0" fontId="11" fillId="0" borderId="12" xfId="0" applyNumberFormat="1" applyFont="1" applyBorder="1" applyAlignment="1">
      <alignment horizontal="center" vertical="center"/>
    </xf>
    <xf numFmtId="0" fontId="11" fillId="0" borderId="6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0" fontId="10" fillId="0" borderId="28" xfId="0" applyNumberFormat="1" applyFont="1" applyBorder="1" applyAlignment="1">
      <alignment horizontal="left" vertical="center" wrapText="1"/>
    </xf>
    <xf numFmtId="0" fontId="10" fillId="0" borderId="6" xfId="0" applyNumberFormat="1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49" fontId="11" fillId="0" borderId="36" xfId="0" applyNumberFormat="1" applyFont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right" vertical="center" wrapText="1"/>
    </xf>
    <xf numFmtId="3" fontId="1" fillId="0" borderId="40" xfId="0" applyNumberFormat="1" applyFont="1" applyFill="1" applyBorder="1" applyAlignment="1">
      <alignment horizontal="right" vertical="center" wrapText="1"/>
    </xf>
    <xf numFmtId="3" fontId="2" fillId="0" borderId="9" xfId="0" applyNumberFormat="1" applyFont="1" applyFill="1" applyBorder="1" applyAlignment="1">
      <alignment horizontal="right" vertical="center" wrapText="1"/>
    </xf>
    <xf numFmtId="0" fontId="11" fillId="0" borderId="14" xfId="0" applyNumberFormat="1" applyFont="1" applyBorder="1" applyAlignment="1">
      <alignment horizontal="left" vertical="center" wrapText="1"/>
    </xf>
    <xf numFmtId="4" fontId="32" fillId="3" borderId="15" xfId="0" applyNumberFormat="1" applyFont="1" applyFill="1" applyBorder="1" applyAlignment="1">
      <alignment horizontal="right" vertical="center" wrapText="1"/>
    </xf>
    <xf numFmtId="0" fontId="10" fillId="0" borderId="29" xfId="0" applyNumberFormat="1" applyFont="1" applyBorder="1" applyAlignment="1">
      <alignment horizontal="left" vertical="center" wrapText="1"/>
    </xf>
    <xf numFmtId="4" fontId="4" fillId="3" borderId="30" xfId="0" applyNumberFormat="1" applyFont="1" applyFill="1" applyBorder="1" applyAlignment="1">
      <alignment horizontal="right" vertical="center" wrapText="1"/>
    </xf>
    <xf numFmtId="0" fontId="10" fillId="0" borderId="38" xfId="0" applyNumberFormat="1" applyFont="1" applyBorder="1" applyAlignment="1">
      <alignment horizontal="left" vertical="center" wrapText="1"/>
    </xf>
    <xf numFmtId="0" fontId="11" fillId="0" borderId="19" xfId="0" applyNumberFormat="1" applyFont="1" applyBorder="1" applyAlignment="1">
      <alignment horizontal="left" vertical="center" wrapText="1"/>
    </xf>
    <xf numFmtId="4" fontId="32" fillId="3" borderId="31" xfId="0" applyNumberFormat="1" applyFont="1" applyFill="1" applyBorder="1" applyAlignment="1">
      <alignment horizontal="right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4" fontId="7" fillId="0" borderId="41" xfId="0" applyNumberFormat="1" applyFont="1" applyBorder="1" applyAlignment="1">
      <alignment horizontal="center" vertical="center" wrapText="1"/>
    </xf>
    <xf numFmtId="0" fontId="7" fillId="3" borderId="42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3" fontId="4" fillId="2" borderId="43" xfId="0" applyNumberFormat="1" applyFont="1" applyFill="1" applyBorder="1" applyAlignment="1">
      <alignment horizontal="right" vertical="center"/>
    </xf>
    <xf numFmtId="3" fontId="1" fillId="0" borderId="10" xfId="0" applyNumberFormat="1" applyFont="1" applyFill="1" applyBorder="1" applyAlignment="1">
      <alignment horizontal="right" vertical="center"/>
    </xf>
    <xf numFmtId="3" fontId="2" fillId="0" borderId="9" xfId="0" applyNumberFormat="1" applyFont="1" applyFill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 wrapText="1"/>
    </xf>
    <xf numFmtId="3" fontId="2" fillId="0" borderId="9" xfId="0" applyNumberFormat="1" applyFont="1" applyBorder="1" applyAlignment="1">
      <alignment horizontal="right" vertical="center"/>
    </xf>
    <xf numFmtId="3" fontId="1" fillId="2" borderId="9" xfId="0" applyNumberFormat="1" applyFont="1" applyFill="1" applyBorder="1" applyAlignment="1">
      <alignment horizontal="right" vertical="center"/>
    </xf>
    <xf numFmtId="3" fontId="2" fillId="5" borderId="9" xfId="0" applyNumberFormat="1" applyFont="1" applyFill="1" applyBorder="1" applyAlignment="1">
      <alignment horizontal="right" vertical="center"/>
    </xf>
    <xf numFmtId="3" fontId="4" fillId="2" borderId="9" xfId="0" applyNumberFormat="1" applyFont="1" applyFill="1" applyBorder="1" applyAlignment="1">
      <alignment horizontal="right" vertical="center" wrapText="1"/>
    </xf>
    <xf numFmtId="3" fontId="1" fillId="2" borderId="9" xfId="0" applyNumberFormat="1" applyFont="1" applyFill="1" applyBorder="1" applyAlignment="1">
      <alignment horizontal="right" vertical="center" wrapText="1"/>
    </xf>
    <xf numFmtId="3" fontId="1" fillId="4" borderId="9" xfId="0" applyNumberFormat="1" applyFont="1" applyFill="1" applyBorder="1" applyAlignment="1">
      <alignment horizontal="right" vertical="center" wrapText="1"/>
    </xf>
    <xf numFmtId="3" fontId="21" fillId="0" borderId="9" xfId="0" applyNumberFormat="1" applyFont="1" applyBorder="1" applyAlignment="1">
      <alignment horizontal="right" vertical="center" wrapText="1"/>
    </xf>
    <xf numFmtId="3" fontId="1" fillId="0" borderId="9" xfId="0" applyNumberFormat="1" applyFont="1" applyBorder="1" applyAlignment="1">
      <alignment horizontal="right" vertical="center" wrapText="1"/>
    </xf>
    <xf numFmtId="3" fontId="2" fillId="4" borderId="9" xfId="0" applyNumberFormat="1" applyFont="1" applyFill="1" applyBorder="1" applyAlignment="1">
      <alignment horizontal="right" vertical="center" wrapText="1"/>
    </xf>
    <xf numFmtId="3" fontId="2" fillId="3" borderId="9" xfId="0" applyNumberFormat="1" applyFont="1" applyFill="1" applyBorder="1" applyAlignment="1">
      <alignment horizontal="right" vertical="center" wrapText="1"/>
    </xf>
    <xf numFmtId="3" fontId="1" fillId="3" borderId="9" xfId="0" applyNumberFormat="1" applyFont="1" applyFill="1" applyBorder="1" applyAlignment="1">
      <alignment horizontal="right" vertical="center" wrapText="1"/>
    </xf>
    <xf numFmtId="3" fontId="1" fillId="6" borderId="9" xfId="0" applyNumberFormat="1" applyFont="1" applyFill="1" applyBorder="1" applyAlignment="1">
      <alignment horizontal="right" vertical="center" wrapText="1"/>
    </xf>
    <xf numFmtId="3" fontId="1" fillId="0" borderId="44" xfId="0" applyNumberFormat="1" applyFont="1" applyFill="1" applyBorder="1" applyAlignment="1">
      <alignment horizontal="right" vertical="center" wrapText="1"/>
    </xf>
    <xf numFmtId="0" fontId="7" fillId="3" borderId="12" xfId="0" applyNumberFormat="1" applyFont="1" applyFill="1" applyBorder="1" applyAlignment="1">
      <alignment horizontal="center" vertical="center" wrapText="1"/>
    </xf>
    <xf numFmtId="0" fontId="7" fillId="3" borderId="41" xfId="0" applyNumberFormat="1" applyFont="1" applyFill="1" applyBorder="1" applyAlignment="1">
      <alignment horizontal="center" vertical="center" wrapText="1"/>
    </xf>
    <xf numFmtId="0" fontId="13" fillId="0" borderId="20" xfId="0" applyNumberFormat="1" applyFont="1" applyFill="1" applyBorder="1" applyAlignment="1">
      <alignment horizontal="center" vertical="center" wrapText="1"/>
    </xf>
    <xf numFmtId="0" fontId="13" fillId="0" borderId="45" xfId="0" applyNumberFormat="1" applyFont="1" applyFill="1" applyBorder="1" applyAlignment="1">
      <alignment horizontal="center" vertical="center" wrapText="1"/>
    </xf>
    <xf numFmtId="3" fontId="4" fillId="2" borderId="41" xfId="0" applyNumberFormat="1" applyFont="1" applyFill="1" applyBorder="1" applyAlignment="1">
      <alignment horizontal="right" vertical="center"/>
    </xf>
    <xf numFmtId="3" fontId="1" fillId="0" borderId="2" xfId="0" applyNumberFormat="1" applyFont="1" applyFill="1" applyBorder="1" applyAlignment="1">
      <alignment horizontal="right" vertical="center"/>
    </xf>
    <xf numFmtId="3" fontId="1" fillId="0" borderId="46" xfId="0" applyNumberFormat="1" applyFont="1" applyFill="1" applyBorder="1" applyAlignment="1">
      <alignment horizontal="right" vertical="center"/>
    </xf>
    <xf numFmtId="3" fontId="1" fillId="0" borderId="3" xfId="0" applyNumberFormat="1" applyFont="1" applyFill="1" applyBorder="1" applyAlignment="1">
      <alignment horizontal="right" vertical="center"/>
    </xf>
    <xf numFmtId="3" fontId="1" fillId="0" borderId="16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3" fontId="2" fillId="0" borderId="16" xfId="0" applyNumberFormat="1" applyFont="1" applyFill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 wrapText="1"/>
    </xf>
    <xf numFmtId="3" fontId="2" fillId="0" borderId="3" xfId="0" applyNumberFormat="1" applyFont="1" applyBorder="1" applyAlignment="1">
      <alignment horizontal="right" vertical="center"/>
    </xf>
    <xf numFmtId="3" fontId="1" fillId="2" borderId="3" xfId="0" applyNumberFormat="1" applyFont="1" applyFill="1" applyBorder="1" applyAlignment="1">
      <alignment horizontal="right" vertical="center"/>
    </xf>
    <xf numFmtId="3" fontId="1" fillId="2" borderId="16" xfId="0" applyNumberFormat="1" applyFont="1" applyFill="1" applyBorder="1" applyAlignment="1">
      <alignment horizontal="right" vertical="center"/>
    </xf>
    <xf numFmtId="3" fontId="2" fillId="5" borderId="3" xfId="0" applyNumberFormat="1" applyFont="1" applyFill="1" applyBorder="1" applyAlignment="1">
      <alignment horizontal="right" vertical="center"/>
    </xf>
    <xf numFmtId="3" fontId="2" fillId="5" borderId="16" xfId="0" applyNumberFormat="1" applyFont="1" applyFill="1" applyBorder="1" applyAlignment="1">
      <alignment horizontal="right" vertical="center"/>
    </xf>
    <xf numFmtId="3" fontId="4" fillId="2" borderId="3" xfId="0" applyNumberFormat="1" applyFont="1" applyFill="1" applyBorder="1" applyAlignment="1">
      <alignment horizontal="right" vertical="center" wrapText="1"/>
    </xf>
    <xf numFmtId="3" fontId="4" fillId="2" borderId="16" xfId="0" applyNumberFormat="1" applyFont="1" applyFill="1" applyBorder="1" applyAlignment="1">
      <alignment horizontal="right" vertical="center" wrapText="1"/>
    </xf>
    <xf numFmtId="3" fontId="1" fillId="0" borderId="16" xfId="0" applyNumberFormat="1" applyFont="1" applyFill="1" applyBorder="1" applyAlignment="1">
      <alignment horizontal="right" vertical="center" wrapText="1"/>
    </xf>
    <xf numFmtId="3" fontId="1" fillId="2" borderId="16" xfId="0" applyNumberFormat="1" applyFont="1" applyFill="1" applyBorder="1" applyAlignment="1">
      <alignment horizontal="right" vertical="center" wrapText="1"/>
    </xf>
    <xf numFmtId="3" fontId="1" fillId="4" borderId="3" xfId="0" applyNumberFormat="1" applyFont="1" applyFill="1" applyBorder="1" applyAlignment="1">
      <alignment horizontal="right" vertical="center" wrapText="1"/>
    </xf>
    <xf numFmtId="3" fontId="1" fillId="4" borderId="16" xfId="0" applyNumberFormat="1" applyFont="1" applyFill="1" applyBorder="1" applyAlignment="1">
      <alignment horizontal="right" vertical="center" wrapText="1"/>
    </xf>
    <xf numFmtId="3" fontId="21" fillId="0" borderId="3" xfId="0" applyNumberFormat="1" applyFont="1" applyBorder="1" applyAlignment="1">
      <alignment horizontal="right" vertical="center" wrapText="1"/>
    </xf>
    <xf numFmtId="3" fontId="21" fillId="0" borderId="16" xfId="0" applyNumberFormat="1" applyFont="1" applyFill="1" applyBorder="1" applyAlignment="1">
      <alignment horizontal="right" vertical="center"/>
    </xf>
    <xf numFmtId="3" fontId="1" fillId="0" borderId="3" xfId="0" applyNumberFormat="1" applyFont="1" applyBorder="1" applyAlignment="1">
      <alignment horizontal="right" vertical="center" wrapText="1"/>
    </xf>
    <xf numFmtId="3" fontId="2" fillId="4" borderId="3" xfId="0" applyNumberFormat="1" applyFont="1" applyFill="1" applyBorder="1" applyAlignment="1">
      <alignment horizontal="right" vertical="center" wrapText="1"/>
    </xf>
    <xf numFmtId="3" fontId="2" fillId="4" borderId="16" xfId="0" applyNumberFormat="1" applyFont="1" applyFill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 wrapText="1"/>
    </xf>
    <xf numFmtId="3" fontId="2" fillId="3" borderId="16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 wrapText="1"/>
    </xf>
    <xf numFmtId="3" fontId="1" fillId="3" borderId="16" xfId="0" applyNumberFormat="1" applyFont="1" applyFill="1" applyBorder="1" applyAlignment="1">
      <alignment horizontal="right" vertical="center" wrapText="1"/>
    </xf>
    <xf numFmtId="3" fontId="2" fillId="4" borderId="16" xfId="0" applyNumberFormat="1" applyFont="1" applyFill="1" applyBorder="1" applyAlignment="1">
      <alignment horizontal="right" vertical="center" wrapText="1"/>
    </xf>
    <xf numFmtId="3" fontId="1" fillId="6" borderId="3" xfId="0" applyNumberFormat="1" applyFont="1" applyFill="1" applyBorder="1" applyAlignment="1">
      <alignment horizontal="right" vertical="center" wrapText="1"/>
    </xf>
    <xf numFmtId="3" fontId="1" fillId="6" borderId="16" xfId="0" applyNumberFormat="1" applyFont="1" applyFill="1" applyBorder="1" applyAlignment="1">
      <alignment horizontal="right" vertical="center" wrapText="1"/>
    </xf>
    <xf numFmtId="3" fontId="1" fillId="0" borderId="32" xfId="0" applyNumberFormat="1" applyFont="1" applyFill="1" applyBorder="1" applyAlignment="1">
      <alignment horizontal="right" vertical="center" wrapText="1"/>
    </xf>
    <xf numFmtId="3" fontId="1" fillId="0" borderId="47" xfId="0" applyNumberFormat="1" applyFont="1" applyFill="1" applyBorder="1" applyAlignment="1">
      <alignment horizontal="right" vertical="center" wrapText="1"/>
    </xf>
    <xf numFmtId="3" fontId="1" fillId="0" borderId="48" xfId="0" applyNumberFormat="1" applyFont="1" applyFill="1" applyBorder="1" applyAlignment="1">
      <alignment horizontal="right" vertical="center" wrapText="1"/>
    </xf>
    <xf numFmtId="3" fontId="1" fillId="0" borderId="17" xfId="0" applyNumberFormat="1" applyFont="1" applyFill="1" applyBorder="1" applyAlignment="1">
      <alignment horizontal="right" vertical="center" wrapText="1"/>
    </xf>
    <xf numFmtId="3" fontId="1" fillId="0" borderId="49" xfId="0" applyNumberFormat="1" applyFont="1" applyFill="1" applyBorder="1" applyAlignment="1">
      <alignment horizontal="right" vertical="center" wrapText="1"/>
    </xf>
    <xf numFmtId="3" fontId="1" fillId="0" borderId="46" xfId="0" applyNumberFormat="1" applyFont="1" applyFill="1" applyBorder="1" applyAlignment="1">
      <alignment horizontal="right" vertical="center" wrapText="1"/>
    </xf>
    <xf numFmtId="0" fontId="1" fillId="0" borderId="43" xfId="0" applyNumberFormat="1" applyFont="1" applyBorder="1" applyAlignment="1">
      <alignment horizontal="right" vertical="center" wrapText="1"/>
    </xf>
    <xf numFmtId="0" fontId="1" fillId="0" borderId="40" xfId="0" applyNumberFormat="1" applyFont="1" applyBorder="1" applyAlignment="1">
      <alignment horizontal="right" vertical="center" wrapText="1"/>
    </xf>
    <xf numFmtId="0" fontId="2" fillId="0" borderId="9" xfId="0" applyNumberFormat="1" applyFont="1" applyBorder="1" applyAlignment="1">
      <alignment horizontal="right" vertical="center" wrapText="1"/>
    </xf>
    <xf numFmtId="0" fontId="2" fillId="0" borderId="44" xfId="0" applyNumberFormat="1" applyFont="1" applyBorder="1" applyAlignment="1">
      <alignment horizontal="right" vertical="center" wrapText="1"/>
    </xf>
    <xf numFmtId="3" fontId="2" fillId="0" borderId="12" xfId="0" applyNumberFormat="1" applyFont="1" applyBorder="1" applyAlignment="1">
      <alignment horizontal="right" vertical="center" wrapText="1"/>
    </xf>
    <xf numFmtId="3" fontId="2" fillId="0" borderId="41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2" fillId="0" borderId="48" xfId="0" applyNumberFormat="1" applyFont="1" applyBorder="1" applyAlignment="1">
      <alignment horizontal="right" vertical="center" wrapText="1"/>
    </xf>
    <xf numFmtId="3" fontId="2" fillId="0" borderId="17" xfId="0" applyNumberFormat="1" applyFont="1" applyBorder="1" applyAlignment="1">
      <alignment horizontal="right" vertical="center" wrapText="1"/>
    </xf>
    <xf numFmtId="3" fontId="2" fillId="0" borderId="49" xfId="0" applyNumberFormat="1" applyFont="1" applyBorder="1" applyAlignment="1">
      <alignment horizontal="right" vertical="center" wrapText="1"/>
    </xf>
    <xf numFmtId="14" fontId="15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/>
    <xf numFmtId="0" fontId="2" fillId="0" borderId="0" xfId="0" applyNumberFormat="1" applyFont="1" applyBorder="1" applyAlignment="1">
      <alignment horizontal="center" vertical="top"/>
    </xf>
    <xf numFmtId="3" fontId="1" fillId="0" borderId="0" xfId="0" applyNumberFormat="1" applyFont="1" applyAlignment="1">
      <alignment horizontal="right" vertical="top"/>
    </xf>
    <xf numFmtId="3" fontId="2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/>
    </xf>
    <xf numFmtId="0" fontId="3" fillId="0" borderId="0" xfId="0" applyNumberFormat="1" applyFont="1" applyBorder="1" applyAlignment="1"/>
    <xf numFmtId="0" fontId="2" fillId="0" borderId="0" xfId="0" applyNumberFormat="1" applyFont="1" applyBorder="1" applyAlignment="1">
      <alignment horizontal="left" vertical="top" wrapText="1"/>
    </xf>
    <xf numFmtId="0" fontId="2" fillId="0" borderId="0" xfId="0" applyNumberFormat="1" applyFont="1" applyAlignment="1">
      <alignment horizontal="right" vertical="top"/>
    </xf>
    <xf numFmtId="0" fontId="11" fillId="0" borderId="13" xfId="0" applyNumberFormat="1" applyFont="1" applyBorder="1" applyAlignment="1">
      <alignment horizontal="center" vertical="center" wrapText="1"/>
    </xf>
    <xf numFmtId="3" fontId="4" fillId="3" borderId="15" xfId="0" applyNumberFormat="1" applyFont="1" applyFill="1" applyBorder="1" applyAlignment="1">
      <alignment horizontal="right" vertical="center" wrapText="1"/>
    </xf>
    <xf numFmtId="0" fontId="10" fillId="6" borderId="3" xfId="0" applyNumberFormat="1" applyFont="1" applyFill="1" applyBorder="1" applyAlignment="1">
      <alignment horizontal="center" vertical="center"/>
    </xf>
    <xf numFmtId="0" fontId="10" fillId="6" borderId="1" xfId="0" applyNumberFormat="1" applyFont="1" applyFill="1" applyBorder="1" applyAlignment="1">
      <alignment horizontal="center" vertical="center"/>
    </xf>
    <xf numFmtId="0" fontId="10" fillId="2" borderId="3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5" fillId="0" borderId="12" xfId="0" applyNumberFormat="1" applyFont="1" applyBorder="1" applyAlignment="1">
      <alignment horizontal="center" vertical="center"/>
    </xf>
    <xf numFmtId="0" fontId="15" fillId="0" borderId="6" xfId="0" applyNumberFormat="1" applyFont="1" applyBorder="1" applyAlignment="1">
      <alignment horizontal="center" vertical="center"/>
    </xf>
    <xf numFmtId="0" fontId="15" fillId="0" borderId="41" xfId="0" applyNumberFormat="1" applyFont="1" applyBorder="1" applyAlignment="1">
      <alignment horizontal="center" vertical="center"/>
    </xf>
    <xf numFmtId="0" fontId="15" fillId="0" borderId="0" xfId="0" applyNumberFormat="1" applyFont="1" applyAlignment="1">
      <alignment horizontal="center" vertical="center"/>
    </xf>
    <xf numFmtId="0" fontId="15" fillId="0" borderId="5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8" fillId="0" borderId="36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7" fillId="0" borderId="37" xfId="0" applyNumberFormat="1" applyFont="1" applyBorder="1" applyAlignment="1">
      <alignment horizontal="center" vertical="center" wrapText="1"/>
    </xf>
    <xf numFmtId="0" fontId="7" fillId="0" borderId="18" xfId="0" applyNumberFormat="1" applyFont="1" applyBorder="1" applyAlignment="1">
      <alignment horizontal="center" vertical="center" wrapText="1"/>
    </xf>
    <xf numFmtId="0" fontId="15" fillId="0" borderId="2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G952"/>
  <sheetViews>
    <sheetView tabSelected="1" zoomScale="90" zoomScaleNormal="90" workbookViewId="0">
      <selection activeCell="R59" sqref="R59"/>
    </sheetView>
  </sheetViews>
  <sheetFormatPr defaultColWidth="9.6640625" defaultRowHeight="16.5" x14ac:dyDescent="0.2"/>
  <cols>
    <col min="1" max="1" width="4.5546875" style="24" customWidth="1"/>
    <col min="2" max="2" width="3.21875" style="24" bestFit="1" customWidth="1"/>
    <col min="3" max="3" width="3.5546875" style="24" bestFit="1" customWidth="1"/>
    <col min="4" max="4" width="3.109375" style="24" bestFit="1" customWidth="1"/>
    <col min="5" max="5" width="2.77734375" style="24" bestFit="1" customWidth="1"/>
    <col min="6" max="6" width="3.33203125" style="24" bestFit="1" customWidth="1"/>
    <col min="7" max="7" width="36.21875" style="67" customWidth="1"/>
    <col min="8" max="8" width="14.44140625" style="67" customWidth="1"/>
    <col min="9" max="9" width="12.109375" style="67" bestFit="1" customWidth="1"/>
    <col min="10" max="10" width="11.88671875" style="67" bestFit="1" customWidth="1"/>
    <col min="11" max="11" width="8.77734375" style="135" customWidth="1"/>
    <col min="12" max="12" width="11.88671875" style="38" bestFit="1" customWidth="1"/>
    <col min="13" max="13" width="13.88671875" style="38" customWidth="1"/>
    <col min="14" max="14" width="10.6640625" style="38" bestFit="1" customWidth="1"/>
    <col min="15" max="15" width="11.88671875" style="38" bestFit="1" customWidth="1"/>
    <col min="16" max="16" width="9.6640625" style="105"/>
    <col min="17" max="17" width="9.6640625" style="89"/>
    <col min="18" max="16384" width="9.6640625" style="5"/>
  </cols>
  <sheetData>
    <row r="1" spans="1:160" ht="18" x14ac:dyDescent="0.2">
      <c r="A1" s="112" t="s">
        <v>403</v>
      </c>
      <c r="C1" s="23"/>
      <c r="D1" s="23"/>
      <c r="Q1" s="79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</row>
    <row r="2" spans="1:160" ht="18" x14ac:dyDescent="0.2">
      <c r="A2" s="113" t="s">
        <v>376</v>
      </c>
      <c r="B2" s="103"/>
      <c r="C2" s="25"/>
      <c r="D2" s="25"/>
      <c r="E2" s="25"/>
      <c r="F2" s="25"/>
      <c r="H2" s="74"/>
      <c r="I2" s="74"/>
      <c r="J2" s="74"/>
      <c r="K2" s="136"/>
      <c r="L2" s="57"/>
      <c r="M2" s="44"/>
      <c r="N2" s="29"/>
      <c r="O2" s="29"/>
      <c r="Q2" s="79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</row>
    <row r="3" spans="1:160" ht="18" x14ac:dyDescent="0.2">
      <c r="A3" s="25"/>
      <c r="B3" s="25"/>
      <c r="C3" s="25"/>
      <c r="D3" s="25"/>
      <c r="E3" s="25"/>
      <c r="F3" s="25"/>
      <c r="G3" s="371" t="s">
        <v>387</v>
      </c>
      <c r="H3" s="371"/>
      <c r="I3" s="371"/>
      <c r="J3" s="371"/>
      <c r="K3" s="371"/>
      <c r="L3" s="371"/>
      <c r="M3" s="371"/>
      <c r="N3" s="371"/>
      <c r="O3" s="44"/>
      <c r="Q3" s="79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</row>
    <row r="4" spans="1:160" ht="15.75" x14ac:dyDescent="0.2">
      <c r="A4" s="25"/>
      <c r="B4" s="25"/>
      <c r="C4" s="25"/>
      <c r="D4" s="25"/>
      <c r="E4" s="25"/>
      <c r="F4" s="25"/>
      <c r="G4" s="104"/>
      <c r="H4" s="349" t="s">
        <v>412</v>
      </c>
      <c r="I4" s="104"/>
      <c r="J4" s="104"/>
      <c r="K4" s="137"/>
      <c r="L4" s="104"/>
      <c r="M4" s="104"/>
      <c r="N4" s="29"/>
      <c r="O4" s="44"/>
      <c r="Q4" s="79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</row>
    <row r="5" spans="1:160" thickBot="1" x14ac:dyDescent="0.25">
      <c r="A5" s="25"/>
      <c r="B5" s="25"/>
      <c r="C5" s="25"/>
      <c r="D5" s="25"/>
      <c r="E5" s="25"/>
      <c r="F5" s="25"/>
      <c r="G5" s="104"/>
      <c r="H5" s="104"/>
      <c r="I5" s="104"/>
      <c r="J5" s="104"/>
      <c r="K5" s="137"/>
      <c r="L5" s="104"/>
      <c r="M5" s="104"/>
      <c r="N5" s="29"/>
      <c r="O5" s="44"/>
      <c r="Q5" s="79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</row>
    <row r="6" spans="1:160" ht="16.5" customHeight="1" thickBot="1" x14ac:dyDescent="0.25">
      <c r="A6" s="372" t="s">
        <v>0</v>
      </c>
      <c r="B6" s="374" t="s">
        <v>288</v>
      </c>
      <c r="C6" s="374" t="s">
        <v>1</v>
      </c>
      <c r="D6" s="374" t="s">
        <v>289</v>
      </c>
      <c r="E6" s="374" t="s">
        <v>2</v>
      </c>
      <c r="F6" s="374" t="s">
        <v>3</v>
      </c>
      <c r="G6" s="376" t="s">
        <v>4</v>
      </c>
      <c r="H6" s="366" t="s">
        <v>384</v>
      </c>
      <c r="I6" s="367"/>
      <c r="J6" s="367"/>
      <c r="K6" s="368"/>
      <c r="L6" s="366" t="s">
        <v>385</v>
      </c>
      <c r="M6" s="367"/>
      <c r="N6" s="367"/>
      <c r="O6" s="378"/>
      <c r="Q6" s="79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</row>
    <row r="7" spans="1:160" s="60" customFormat="1" ht="63.75" thickBot="1" x14ac:dyDescent="0.3">
      <c r="A7" s="373"/>
      <c r="B7" s="375"/>
      <c r="C7" s="375"/>
      <c r="D7" s="375"/>
      <c r="E7" s="375"/>
      <c r="F7" s="375"/>
      <c r="G7" s="377"/>
      <c r="H7" s="276" t="s">
        <v>381</v>
      </c>
      <c r="I7" s="277" t="s">
        <v>382</v>
      </c>
      <c r="J7" s="277" t="s">
        <v>383</v>
      </c>
      <c r="K7" s="278" t="s">
        <v>393</v>
      </c>
      <c r="L7" s="279" t="s">
        <v>379</v>
      </c>
      <c r="M7" s="298" t="s">
        <v>380</v>
      </c>
      <c r="N7" s="66" t="s">
        <v>287</v>
      </c>
      <c r="O7" s="299" t="s">
        <v>5</v>
      </c>
      <c r="P7" s="106"/>
      <c r="Q7" s="80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</row>
    <row r="8" spans="1:160" ht="15.75" x14ac:dyDescent="0.2">
      <c r="A8" s="207"/>
      <c r="B8" s="208"/>
      <c r="C8" s="208"/>
      <c r="D8" s="208"/>
      <c r="E8" s="208"/>
      <c r="F8" s="208"/>
      <c r="G8" s="209">
        <v>1</v>
      </c>
      <c r="H8" s="210">
        <v>2</v>
      </c>
      <c r="I8" s="208">
        <v>3</v>
      </c>
      <c r="J8" s="208">
        <v>4</v>
      </c>
      <c r="K8" s="211" t="s">
        <v>402</v>
      </c>
      <c r="L8" s="280">
        <v>6</v>
      </c>
      <c r="M8" s="300">
        <v>7</v>
      </c>
      <c r="N8" s="212">
        <v>8</v>
      </c>
      <c r="O8" s="301" t="s">
        <v>386</v>
      </c>
      <c r="P8" s="107"/>
      <c r="Q8" s="81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</row>
    <row r="9" spans="1:160" ht="18.75" hidden="1" thickBot="1" x14ac:dyDescent="0.25">
      <c r="A9" s="219" t="s">
        <v>6</v>
      </c>
      <c r="B9" s="220" t="s">
        <v>7</v>
      </c>
      <c r="C9" s="220"/>
      <c r="D9" s="220"/>
      <c r="E9" s="220"/>
      <c r="F9" s="220"/>
      <c r="G9" s="221" t="s">
        <v>8</v>
      </c>
      <c r="H9" s="222">
        <f>H10</f>
        <v>54367000</v>
      </c>
      <c r="I9" s="223" t="s">
        <v>389</v>
      </c>
      <c r="J9" s="223" t="s">
        <v>389</v>
      </c>
      <c r="K9" s="224" t="s">
        <v>389</v>
      </c>
      <c r="L9" s="281">
        <f>+L10+L38</f>
        <v>54367000</v>
      </c>
      <c r="M9" s="115">
        <f>+M10+M38</f>
        <v>64027407</v>
      </c>
      <c r="N9" s="114">
        <f>+N10+N38</f>
        <v>0</v>
      </c>
      <c r="O9" s="302">
        <f>+O10+O38+O45</f>
        <v>64027407</v>
      </c>
      <c r="P9" s="108"/>
      <c r="Q9" s="82" t="b">
        <f>O9-P9=O494</f>
        <v>0</v>
      </c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</row>
    <row r="10" spans="1:160" ht="18" hidden="1" x14ac:dyDescent="0.2">
      <c r="A10" s="213" t="s">
        <v>9</v>
      </c>
      <c r="B10" s="214"/>
      <c r="C10" s="214"/>
      <c r="D10" s="214"/>
      <c r="E10" s="214"/>
      <c r="F10" s="214"/>
      <c r="G10" s="215" t="s">
        <v>10</v>
      </c>
      <c r="H10" s="216">
        <f>H13+H27</f>
        <v>54367000</v>
      </c>
      <c r="I10" s="217" t="s">
        <v>389</v>
      </c>
      <c r="J10" s="217" t="s">
        <v>389</v>
      </c>
      <c r="K10" s="218" t="s">
        <v>389</v>
      </c>
      <c r="L10" s="282">
        <f>+L13+L27+L11</f>
        <v>54367000</v>
      </c>
      <c r="M10" s="303">
        <f>+M13+M27+M11</f>
        <v>64027407</v>
      </c>
      <c r="N10" s="61">
        <f>+N13+N27+N11</f>
        <v>0</v>
      </c>
      <c r="O10" s="304">
        <f>+O13+O27+O11</f>
        <v>64027407</v>
      </c>
      <c r="P10" s="108"/>
      <c r="Q10" s="82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</row>
    <row r="11" spans="1:160" ht="33" hidden="1" x14ac:dyDescent="0.2">
      <c r="A11" s="190">
        <v>1604</v>
      </c>
      <c r="B11" s="42"/>
      <c r="C11" s="42"/>
      <c r="D11" s="42"/>
      <c r="E11" s="42"/>
      <c r="F11" s="42"/>
      <c r="G11" s="149" t="s">
        <v>11</v>
      </c>
      <c r="H11" s="170" t="s">
        <v>389</v>
      </c>
      <c r="I11" s="134" t="s">
        <v>389</v>
      </c>
      <c r="J11" s="134" t="s">
        <v>389</v>
      </c>
      <c r="K11" s="171" t="s">
        <v>389</v>
      </c>
      <c r="L11" s="102">
        <f>L12</f>
        <v>0</v>
      </c>
      <c r="M11" s="305">
        <f>M12</f>
        <v>0</v>
      </c>
      <c r="N11" s="30">
        <f>N12</f>
        <v>0</v>
      </c>
      <c r="O11" s="306">
        <f>O12</f>
        <v>0</v>
      </c>
      <c r="P11" s="108"/>
      <c r="Q11" s="82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</row>
    <row r="12" spans="1:160" ht="33" hidden="1" x14ac:dyDescent="0.2">
      <c r="A12" s="190"/>
      <c r="B12" s="121" t="s">
        <v>12</v>
      </c>
      <c r="C12" s="42"/>
      <c r="D12" s="42"/>
      <c r="E12" s="42"/>
      <c r="F12" s="42"/>
      <c r="G12" s="150" t="s">
        <v>13</v>
      </c>
      <c r="H12" s="170" t="s">
        <v>389</v>
      </c>
      <c r="I12" s="134" t="s">
        <v>389</v>
      </c>
      <c r="J12" s="134" t="s">
        <v>389</v>
      </c>
      <c r="K12" s="171" t="s">
        <v>389</v>
      </c>
      <c r="L12" s="283">
        <v>0</v>
      </c>
      <c r="M12" s="307">
        <v>0</v>
      </c>
      <c r="N12" s="46">
        <v>0</v>
      </c>
      <c r="O12" s="308">
        <f>+M12+N12</f>
        <v>0</v>
      </c>
      <c r="P12" s="108"/>
      <c r="Q12" s="82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pans="1:160" ht="18" hidden="1" x14ac:dyDescent="0.2">
      <c r="A13" s="190" t="s">
        <v>14</v>
      </c>
      <c r="B13" s="42"/>
      <c r="C13" s="42"/>
      <c r="D13" s="42"/>
      <c r="E13" s="42"/>
      <c r="F13" s="42"/>
      <c r="G13" s="148" t="s">
        <v>15</v>
      </c>
      <c r="H13" s="170">
        <f>H14+H21</f>
        <v>54340000</v>
      </c>
      <c r="I13" s="134" t="s">
        <v>389</v>
      </c>
      <c r="J13" s="134" t="s">
        <v>389</v>
      </c>
      <c r="K13" s="171" t="s">
        <v>389</v>
      </c>
      <c r="L13" s="102">
        <f>+L14+L21</f>
        <v>54340000</v>
      </c>
      <c r="M13" s="305">
        <f>+M14+M21</f>
        <v>63979202</v>
      </c>
      <c r="N13" s="30">
        <f>+N14+N21</f>
        <v>0</v>
      </c>
      <c r="O13" s="306">
        <f>+O14+O21</f>
        <v>63979202</v>
      </c>
      <c r="P13" s="108"/>
      <c r="Q13" s="82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</row>
    <row r="14" spans="1:160" ht="18" hidden="1" x14ac:dyDescent="0.2">
      <c r="A14" s="190" t="s">
        <v>16</v>
      </c>
      <c r="B14" s="42"/>
      <c r="C14" s="42"/>
      <c r="D14" s="42"/>
      <c r="E14" s="42"/>
      <c r="F14" s="42"/>
      <c r="G14" s="148" t="s">
        <v>17</v>
      </c>
      <c r="H14" s="170">
        <f>H15+H17+H18+H19</f>
        <v>51159000</v>
      </c>
      <c r="I14" s="134" t="s">
        <v>389</v>
      </c>
      <c r="J14" s="134" t="s">
        <v>389</v>
      </c>
      <c r="K14" s="171" t="s">
        <v>389</v>
      </c>
      <c r="L14" s="102">
        <f>+L15+L17+L18+L19</f>
        <v>51159000</v>
      </c>
      <c r="M14" s="305">
        <f>+M15+M17+M18+M19</f>
        <v>60506891</v>
      </c>
      <c r="N14" s="30">
        <f>+N15+N17+N18+N19</f>
        <v>0</v>
      </c>
      <c r="O14" s="306">
        <f>+O15+O17+O18+O19</f>
        <v>60506891</v>
      </c>
      <c r="P14" s="108"/>
      <c r="Q14" s="82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</row>
    <row r="15" spans="1:160" s="1" customFormat="1" ht="18" hidden="1" x14ac:dyDescent="0.25">
      <c r="A15" s="190"/>
      <c r="B15" s="42" t="s">
        <v>18</v>
      </c>
      <c r="C15" s="42"/>
      <c r="D15" s="42"/>
      <c r="E15" s="42"/>
      <c r="F15" s="42"/>
      <c r="G15" s="149" t="s">
        <v>19</v>
      </c>
      <c r="H15" s="170">
        <f>H16</f>
        <v>3180000</v>
      </c>
      <c r="I15" s="134" t="s">
        <v>389</v>
      </c>
      <c r="J15" s="134" t="s">
        <v>389</v>
      </c>
      <c r="K15" s="171" t="s">
        <v>389</v>
      </c>
      <c r="L15" s="102">
        <f>+L16</f>
        <v>3180000</v>
      </c>
      <c r="M15" s="305">
        <f>+M16</f>
        <v>3607017</v>
      </c>
      <c r="N15" s="30">
        <f>+N16</f>
        <v>0</v>
      </c>
      <c r="O15" s="306">
        <f>+O16</f>
        <v>3607017</v>
      </c>
      <c r="P15" s="109"/>
      <c r="Q15" s="83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</row>
    <row r="16" spans="1:160" ht="18" hidden="1" x14ac:dyDescent="0.2">
      <c r="A16" s="191"/>
      <c r="B16" s="122"/>
      <c r="C16" s="122" t="s">
        <v>20</v>
      </c>
      <c r="D16" s="122"/>
      <c r="E16" s="122"/>
      <c r="F16" s="122"/>
      <c r="G16" s="150" t="s">
        <v>21</v>
      </c>
      <c r="H16" s="170">
        <v>3180000</v>
      </c>
      <c r="I16" s="134" t="s">
        <v>389</v>
      </c>
      <c r="J16" s="134" t="s">
        <v>389</v>
      </c>
      <c r="K16" s="171" t="s">
        <v>389</v>
      </c>
      <c r="L16" s="284">
        <v>3180000</v>
      </c>
      <c r="M16" s="309">
        <v>3607017</v>
      </c>
      <c r="N16" s="78"/>
      <c r="O16" s="308">
        <f>+M16+N16</f>
        <v>3607017</v>
      </c>
      <c r="P16" s="108"/>
      <c r="Q16" s="82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</row>
    <row r="17" spans="1:160" ht="18" hidden="1" x14ac:dyDescent="0.2">
      <c r="A17" s="191"/>
      <c r="B17" s="122" t="s">
        <v>22</v>
      </c>
      <c r="C17" s="122"/>
      <c r="D17" s="122"/>
      <c r="E17" s="122"/>
      <c r="F17" s="122"/>
      <c r="G17" s="150" t="s">
        <v>23</v>
      </c>
      <c r="H17" s="170">
        <v>1478000</v>
      </c>
      <c r="I17" s="134" t="s">
        <v>389</v>
      </c>
      <c r="J17" s="134" t="s">
        <v>389</v>
      </c>
      <c r="K17" s="171" t="s">
        <v>389</v>
      </c>
      <c r="L17" s="284">
        <v>1478000</v>
      </c>
      <c r="M17" s="309">
        <v>1559799</v>
      </c>
      <c r="N17" s="78"/>
      <c r="O17" s="308">
        <f>+M17+N17</f>
        <v>1559799</v>
      </c>
      <c r="P17" s="108"/>
      <c r="Q17" s="82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</row>
    <row r="18" spans="1:160" ht="18" hidden="1" x14ac:dyDescent="0.2">
      <c r="A18" s="191"/>
      <c r="B18" s="122">
        <v>10</v>
      </c>
      <c r="C18" s="122"/>
      <c r="D18" s="122"/>
      <c r="E18" s="122"/>
      <c r="F18" s="122"/>
      <c r="G18" s="150" t="s">
        <v>366</v>
      </c>
      <c r="H18" s="170">
        <v>26572000</v>
      </c>
      <c r="I18" s="134" t="s">
        <v>389</v>
      </c>
      <c r="J18" s="134" t="s">
        <v>389</v>
      </c>
      <c r="K18" s="171" t="s">
        <v>389</v>
      </c>
      <c r="L18" s="284">
        <v>26572000</v>
      </c>
      <c r="M18" s="309">
        <v>31622900</v>
      </c>
      <c r="N18" s="78"/>
      <c r="O18" s="308">
        <f>+M18+N18</f>
        <v>31622900</v>
      </c>
      <c r="P18" s="108"/>
      <c r="Q18" s="82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</row>
    <row r="19" spans="1:160" ht="33" hidden="1" x14ac:dyDescent="0.2">
      <c r="A19" s="191"/>
      <c r="B19" s="122">
        <v>11</v>
      </c>
      <c r="C19" s="122"/>
      <c r="D19" s="122"/>
      <c r="E19" s="122"/>
      <c r="F19" s="122"/>
      <c r="G19" s="150" t="s">
        <v>367</v>
      </c>
      <c r="H19" s="170">
        <v>19929000</v>
      </c>
      <c r="I19" s="134" t="s">
        <v>389</v>
      </c>
      <c r="J19" s="134" t="s">
        <v>389</v>
      </c>
      <c r="K19" s="171" t="s">
        <v>389</v>
      </c>
      <c r="L19" s="284">
        <v>19929000</v>
      </c>
      <c r="M19" s="309">
        <v>23717175</v>
      </c>
      <c r="N19" s="78"/>
      <c r="O19" s="308">
        <f>+M19+N19</f>
        <v>23717175</v>
      </c>
      <c r="P19" s="108"/>
      <c r="Q19" s="82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</row>
    <row r="20" spans="1:160" ht="18" hidden="1" x14ac:dyDescent="0.2">
      <c r="A20" s="191"/>
      <c r="B20" s="122"/>
      <c r="C20" s="122"/>
      <c r="D20" s="122"/>
      <c r="E20" s="122"/>
      <c r="F20" s="122"/>
      <c r="G20" s="151"/>
      <c r="H20" s="170" t="s">
        <v>389</v>
      </c>
      <c r="I20" s="134" t="s">
        <v>389</v>
      </c>
      <c r="J20" s="134" t="s">
        <v>389</v>
      </c>
      <c r="K20" s="171" t="s">
        <v>389</v>
      </c>
      <c r="L20" s="285"/>
      <c r="M20" s="310"/>
      <c r="N20" s="76"/>
      <c r="O20" s="308"/>
      <c r="P20" s="108"/>
      <c r="Q20" s="82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</row>
    <row r="21" spans="1:160" ht="18" hidden="1" x14ac:dyDescent="0.2">
      <c r="A21" s="190" t="s">
        <v>24</v>
      </c>
      <c r="B21" s="42"/>
      <c r="C21" s="42"/>
      <c r="D21" s="42"/>
      <c r="E21" s="42"/>
      <c r="F21" s="42"/>
      <c r="G21" s="152" t="s">
        <v>25</v>
      </c>
      <c r="H21" s="170">
        <f>H23</f>
        <v>3181000</v>
      </c>
      <c r="I21" s="134" t="s">
        <v>389</v>
      </c>
      <c r="J21" s="134" t="s">
        <v>389</v>
      </c>
      <c r="K21" s="171" t="s">
        <v>389</v>
      </c>
      <c r="L21" s="102">
        <f>+L22</f>
        <v>3181000</v>
      </c>
      <c r="M21" s="305">
        <f>+M22</f>
        <v>3472311</v>
      </c>
      <c r="N21" s="77">
        <f>+N22</f>
        <v>0</v>
      </c>
      <c r="O21" s="306">
        <f>+O22</f>
        <v>3472311</v>
      </c>
      <c r="P21" s="108"/>
      <c r="Q21" s="82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</row>
    <row r="22" spans="1:160" s="1" customFormat="1" ht="18" hidden="1" x14ac:dyDescent="0.25">
      <c r="A22" s="190"/>
      <c r="B22" s="42" t="s">
        <v>18</v>
      </c>
      <c r="C22" s="42"/>
      <c r="D22" s="42"/>
      <c r="E22" s="42"/>
      <c r="F22" s="42"/>
      <c r="G22" s="148" t="s">
        <v>26</v>
      </c>
      <c r="H22" s="170">
        <f>H23</f>
        <v>3181000</v>
      </c>
      <c r="I22" s="134" t="s">
        <v>389</v>
      </c>
      <c r="J22" s="134" t="s">
        <v>389</v>
      </c>
      <c r="K22" s="171" t="s">
        <v>389</v>
      </c>
      <c r="L22" s="102">
        <f>+L23+L24+L25+L26</f>
        <v>3181000</v>
      </c>
      <c r="M22" s="305">
        <f>+M23+M24+M25+M26</f>
        <v>3472311</v>
      </c>
      <c r="N22" s="77">
        <f>+N23+N24+N25+N26</f>
        <v>0</v>
      </c>
      <c r="O22" s="306">
        <f>+O23+O24+O25+O26</f>
        <v>3472311</v>
      </c>
      <c r="P22" s="109"/>
      <c r="Q22" s="83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</row>
    <row r="23" spans="1:160" ht="18" hidden="1" x14ac:dyDescent="0.2">
      <c r="A23" s="191"/>
      <c r="B23" s="122"/>
      <c r="C23" s="122" t="s">
        <v>20</v>
      </c>
      <c r="D23" s="122"/>
      <c r="E23" s="122"/>
      <c r="F23" s="122"/>
      <c r="G23" s="151" t="s">
        <v>27</v>
      </c>
      <c r="H23" s="170">
        <v>3181000</v>
      </c>
      <c r="I23" s="134" t="s">
        <v>389</v>
      </c>
      <c r="J23" s="134" t="s">
        <v>389</v>
      </c>
      <c r="K23" s="171" t="s">
        <v>389</v>
      </c>
      <c r="L23" s="285">
        <v>3181000</v>
      </c>
      <c r="M23" s="310">
        <v>3472283</v>
      </c>
      <c r="N23" s="76"/>
      <c r="O23" s="308">
        <f>+M23+N23</f>
        <v>3472283</v>
      </c>
      <c r="P23" s="108"/>
      <c r="Q23" s="82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</row>
    <row r="24" spans="1:160" ht="18" hidden="1" x14ac:dyDescent="0.2">
      <c r="A24" s="191"/>
      <c r="B24" s="122"/>
      <c r="C24" s="122" t="s">
        <v>18</v>
      </c>
      <c r="D24" s="122"/>
      <c r="E24" s="122"/>
      <c r="F24" s="122"/>
      <c r="G24" s="151" t="s">
        <v>28</v>
      </c>
      <c r="H24" s="170" t="s">
        <v>389</v>
      </c>
      <c r="I24" s="134" t="s">
        <v>389</v>
      </c>
      <c r="J24" s="134" t="s">
        <v>389</v>
      </c>
      <c r="K24" s="171" t="s">
        <v>389</v>
      </c>
      <c r="L24" s="285"/>
      <c r="M24" s="310">
        <v>63</v>
      </c>
      <c r="N24" s="76"/>
      <c r="O24" s="308">
        <f>+M24+N24</f>
        <v>63</v>
      </c>
      <c r="P24" s="108"/>
      <c r="Q24" s="82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</row>
    <row r="25" spans="1:160" ht="49.5" hidden="1" x14ac:dyDescent="0.2">
      <c r="A25" s="191"/>
      <c r="B25" s="122"/>
      <c r="C25" s="42" t="s">
        <v>111</v>
      </c>
      <c r="D25" s="122"/>
      <c r="E25" s="122"/>
      <c r="F25" s="122"/>
      <c r="G25" s="150" t="s">
        <v>290</v>
      </c>
      <c r="H25" s="170" t="s">
        <v>389</v>
      </c>
      <c r="I25" s="134" t="s">
        <v>389</v>
      </c>
      <c r="J25" s="134" t="s">
        <v>389</v>
      </c>
      <c r="K25" s="171" t="s">
        <v>389</v>
      </c>
      <c r="L25" s="285">
        <v>0</v>
      </c>
      <c r="M25" s="310">
        <v>0</v>
      </c>
      <c r="N25" s="76">
        <v>0</v>
      </c>
      <c r="O25" s="308">
        <f>+M25+N25</f>
        <v>0</v>
      </c>
      <c r="P25" s="108"/>
      <c r="Q25" s="82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</row>
    <row r="26" spans="1:160" ht="66" hidden="1" x14ac:dyDescent="0.2">
      <c r="A26" s="191"/>
      <c r="B26" s="122"/>
      <c r="C26" s="42">
        <v>10</v>
      </c>
      <c r="D26" s="122"/>
      <c r="E26" s="122"/>
      <c r="F26" s="122"/>
      <c r="G26" s="150" t="s">
        <v>291</v>
      </c>
      <c r="H26" s="170" t="s">
        <v>389</v>
      </c>
      <c r="I26" s="134" t="s">
        <v>389</v>
      </c>
      <c r="J26" s="134" t="s">
        <v>389</v>
      </c>
      <c r="K26" s="171" t="s">
        <v>389</v>
      </c>
      <c r="L26" s="285">
        <v>0</v>
      </c>
      <c r="M26" s="310">
        <v>-35</v>
      </c>
      <c r="N26" s="76">
        <v>0</v>
      </c>
      <c r="O26" s="308">
        <f>+M26+N26</f>
        <v>-35</v>
      </c>
      <c r="P26" s="108"/>
      <c r="Q26" s="82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</row>
    <row r="27" spans="1:160" ht="18" hidden="1" x14ac:dyDescent="0.2">
      <c r="A27" s="190" t="s">
        <v>29</v>
      </c>
      <c r="B27" s="42" t="s">
        <v>7</v>
      </c>
      <c r="C27" s="42"/>
      <c r="D27" s="42"/>
      <c r="E27" s="42"/>
      <c r="F27" s="42"/>
      <c r="G27" s="148" t="s">
        <v>30</v>
      </c>
      <c r="H27" s="170">
        <f>H37</f>
        <v>27000</v>
      </c>
      <c r="I27" s="134" t="s">
        <v>389</v>
      </c>
      <c r="J27" s="134" t="s">
        <v>389</v>
      </c>
      <c r="K27" s="171" t="s">
        <v>389</v>
      </c>
      <c r="L27" s="102">
        <f>+L28+L32</f>
        <v>27000</v>
      </c>
      <c r="M27" s="305">
        <f>+M28+M32</f>
        <v>48205</v>
      </c>
      <c r="N27" s="77">
        <f>+N28+N32</f>
        <v>0</v>
      </c>
      <c r="O27" s="306">
        <f>+O28+O32</f>
        <v>48205</v>
      </c>
      <c r="P27" s="108"/>
      <c r="Q27" s="82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</row>
    <row r="28" spans="1:160" ht="18" hidden="1" x14ac:dyDescent="0.2">
      <c r="A28" s="190" t="s">
        <v>31</v>
      </c>
      <c r="B28" s="42"/>
      <c r="C28" s="42"/>
      <c r="D28" s="42"/>
      <c r="E28" s="42"/>
      <c r="F28" s="42"/>
      <c r="G28" s="148" t="s">
        <v>32</v>
      </c>
      <c r="H28" s="170" t="s">
        <v>389</v>
      </c>
      <c r="I28" s="134" t="s">
        <v>389</v>
      </c>
      <c r="J28" s="134" t="s">
        <v>389</v>
      </c>
      <c r="K28" s="171" t="s">
        <v>389</v>
      </c>
      <c r="L28" s="102">
        <f>+L29</f>
        <v>0</v>
      </c>
      <c r="M28" s="305">
        <f>+M29</f>
        <v>0</v>
      </c>
      <c r="N28" s="30">
        <f>+N29</f>
        <v>0</v>
      </c>
      <c r="O28" s="306">
        <f>+O29</f>
        <v>0</v>
      </c>
      <c r="P28" s="108"/>
      <c r="Q28" s="82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</row>
    <row r="29" spans="1:160" ht="18" hidden="1" x14ac:dyDescent="0.2">
      <c r="A29" s="190" t="s">
        <v>33</v>
      </c>
      <c r="B29" s="42"/>
      <c r="C29" s="42"/>
      <c r="D29" s="42"/>
      <c r="E29" s="42"/>
      <c r="F29" s="42"/>
      <c r="G29" s="148" t="s">
        <v>34</v>
      </c>
      <c r="H29" s="170" t="s">
        <v>389</v>
      </c>
      <c r="I29" s="134" t="s">
        <v>389</v>
      </c>
      <c r="J29" s="134" t="s">
        <v>389</v>
      </c>
      <c r="K29" s="171" t="s">
        <v>389</v>
      </c>
      <c r="L29" s="102">
        <f>+L30+L31</f>
        <v>0</v>
      </c>
      <c r="M29" s="305">
        <f>+M30+M31</f>
        <v>0</v>
      </c>
      <c r="N29" s="30">
        <f>+N30+N31</f>
        <v>0</v>
      </c>
      <c r="O29" s="306">
        <f>+O30+O31</f>
        <v>0</v>
      </c>
      <c r="P29" s="108"/>
      <c r="Q29" s="82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</row>
    <row r="30" spans="1:160" ht="18" hidden="1" x14ac:dyDescent="0.2">
      <c r="A30" s="191"/>
      <c r="B30" s="122" t="s">
        <v>35</v>
      </c>
      <c r="C30" s="122"/>
      <c r="D30" s="122"/>
      <c r="E30" s="122"/>
      <c r="F30" s="122"/>
      <c r="G30" s="150" t="s">
        <v>36</v>
      </c>
      <c r="H30" s="170" t="s">
        <v>389</v>
      </c>
      <c r="I30" s="134" t="s">
        <v>389</v>
      </c>
      <c r="J30" s="134" t="s">
        <v>389</v>
      </c>
      <c r="K30" s="171" t="s">
        <v>389</v>
      </c>
      <c r="L30" s="284">
        <v>0</v>
      </c>
      <c r="M30" s="309">
        <v>0</v>
      </c>
      <c r="N30" s="31">
        <v>0</v>
      </c>
      <c r="O30" s="308">
        <f>+M30+N30</f>
        <v>0</v>
      </c>
      <c r="P30" s="108"/>
      <c r="Q30" s="82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 ht="18" hidden="1" x14ac:dyDescent="0.2">
      <c r="A31" s="191"/>
      <c r="B31" s="122" t="s">
        <v>7</v>
      </c>
      <c r="C31" s="122"/>
      <c r="D31" s="122"/>
      <c r="E31" s="122"/>
      <c r="F31" s="122"/>
      <c r="G31" s="150" t="s">
        <v>37</v>
      </c>
      <c r="H31" s="170" t="s">
        <v>389</v>
      </c>
      <c r="I31" s="134" t="s">
        <v>389</v>
      </c>
      <c r="J31" s="134" t="s">
        <v>389</v>
      </c>
      <c r="K31" s="171" t="s">
        <v>389</v>
      </c>
      <c r="L31" s="284">
        <v>0</v>
      </c>
      <c r="M31" s="309">
        <v>0</v>
      </c>
      <c r="N31" s="31">
        <v>0</v>
      </c>
      <c r="O31" s="308">
        <f>+M31+N31</f>
        <v>0</v>
      </c>
      <c r="P31" s="108"/>
      <c r="Q31" s="82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</row>
    <row r="32" spans="1:160" ht="18" hidden="1" x14ac:dyDescent="0.2">
      <c r="A32" s="190" t="s">
        <v>38</v>
      </c>
      <c r="B32" s="42"/>
      <c r="C32" s="42"/>
      <c r="D32" s="42"/>
      <c r="E32" s="42"/>
      <c r="F32" s="42"/>
      <c r="G32" s="152" t="s">
        <v>39</v>
      </c>
      <c r="H32" s="170" t="s">
        <v>389</v>
      </c>
      <c r="I32" s="134" t="s">
        <v>389</v>
      </c>
      <c r="J32" s="134" t="s">
        <v>389</v>
      </c>
      <c r="K32" s="171" t="s">
        <v>389</v>
      </c>
      <c r="L32" s="102">
        <f>+L33</f>
        <v>27000</v>
      </c>
      <c r="M32" s="305">
        <f>+M33</f>
        <v>48205</v>
      </c>
      <c r="N32" s="30">
        <f>+N33</f>
        <v>0</v>
      </c>
      <c r="O32" s="306">
        <f>+O33</f>
        <v>48205</v>
      </c>
      <c r="P32" s="108"/>
      <c r="Q32" s="82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</row>
    <row r="33" spans="1:160" ht="18" hidden="1" x14ac:dyDescent="0.2">
      <c r="A33" s="190" t="s">
        <v>40</v>
      </c>
      <c r="B33" s="42"/>
      <c r="C33" s="42"/>
      <c r="D33" s="42"/>
      <c r="E33" s="42"/>
      <c r="F33" s="42"/>
      <c r="G33" s="152" t="s">
        <v>41</v>
      </c>
      <c r="H33" s="170" t="s">
        <v>389</v>
      </c>
      <c r="I33" s="134" t="s">
        <v>389</v>
      </c>
      <c r="J33" s="134" t="s">
        <v>389</v>
      </c>
      <c r="K33" s="171" t="s">
        <v>389</v>
      </c>
      <c r="L33" s="102">
        <f>+L34+L37+L35+L36</f>
        <v>27000</v>
      </c>
      <c r="M33" s="305">
        <f>+M34+M37+M35+M36</f>
        <v>48205</v>
      </c>
      <c r="N33" s="30">
        <f>+N34+N37+N35+N36</f>
        <v>0</v>
      </c>
      <c r="O33" s="306">
        <f>+O34+O37+O35+O36</f>
        <v>48205</v>
      </c>
      <c r="P33" s="108"/>
      <c r="Q33" s="82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</row>
    <row r="34" spans="1:160" ht="18" hidden="1" x14ac:dyDescent="0.2">
      <c r="A34" s="191"/>
      <c r="B34" s="122">
        <v>12</v>
      </c>
      <c r="C34" s="122"/>
      <c r="D34" s="122"/>
      <c r="E34" s="122"/>
      <c r="F34" s="122"/>
      <c r="G34" s="153" t="s">
        <v>42</v>
      </c>
      <c r="H34" s="170" t="s">
        <v>389</v>
      </c>
      <c r="I34" s="134" t="s">
        <v>389</v>
      </c>
      <c r="J34" s="134" t="s">
        <v>389</v>
      </c>
      <c r="K34" s="171" t="s">
        <v>389</v>
      </c>
      <c r="L34" s="284">
        <v>0</v>
      </c>
      <c r="M34" s="309">
        <v>0</v>
      </c>
      <c r="N34" s="31">
        <v>0</v>
      </c>
      <c r="O34" s="308">
        <f>+M34+N34</f>
        <v>0</v>
      </c>
      <c r="P34" s="108"/>
      <c r="Q34" s="82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</row>
    <row r="35" spans="1:160" ht="18" hidden="1" x14ac:dyDescent="0.2">
      <c r="A35" s="191"/>
      <c r="B35" s="122">
        <v>24</v>
      </c>
      <c r="C35" s="122"/>
      <c r="D35" s="122"/>
      <c r="E35" s="122"/>
      <c r="F35" s="122"/>
      <c r="G35" s="153" t="s">
        <v>43</v>
      </c>
      <c r="H35" s="170" t="s">
        <v>389</v>
      </c>
      <c r="I35" s="134" t="s">
        <v>389</v>
      </c>
      <c r="J35" s="134" t="s">
        <v>389</v>
      </c>
      <c r="K35" s="171" t="s">
        <v>389</v>
      </c>
      <c r="L35" s="284">
        <v>0</v>
      </c>
      <c r="M35" s="309">
        <v>63</v>
      </c>
      <c r="N35" s="31">
        <v>0</v>
      </c>
      <c r="O35" s="308">
        <f>+M35+N35</f>
        <v>63</v>
      </c>
      <c r="P35" s="108"/>
      <c r="Q35" s="82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</row>
    <row r="36" spans="1:160" ht="18" hidden="1" x14ac:dyDescent="0.2">
      <c r="A36" s="191"/>
      <c r="B36" s="122">
        <v>32</v>
      </c>
      <c r="C36" s="122"/>
      <c r="D36" s="122"/>
      <c r="E36" s="122"/>
      <c r="F36" s="122"/>
      <c r="G36" s="153" t="s">
        <v>44</v>
      </c>
      <c r="H36" s="170" t="s">
        <v>389</v>
      </c>
      <c r="I36" s="134" t="s">
        <v>389</v>
      </c>
      <c r="J36" s="134" t="s">
        <v>389</v>
      </c>
      <c r="K36" s="171" t="s">
        <v>389</v>
      </c>
      <c r="L36" s="284">
        <v>0</v>
      </c>
      <c r="M36" s="309">
        <v>0</v>
      </c>
      <c r="N36" s="31">
        <v>0</v>
      </c>
      <c r="O36" s="308">
        <f>+M36+N36</f>
        <v>0</v>
      </c>
      <c r="P36" s="108"/>
      <c r="Q36" s="82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</row>
    <row r="37" spans="1:160" ht="18" hidden="1" x14ac:dyDescent="0.2">
      <c r="A37" s="191"/>
      <c r="B37" s="122" t="s">
        <v>45</v>
      </c>
      <c r="C37" s="122"/>
      <c r="D37" s="122"/>
      <c r="E37" s="122"/>
      <c r="F37" s="122"/>
      <c r="G37" s="153" t="s">
        <v>46</v>
      </c>
      <c r="H37" s="170">
        <v>27000</v>
      </c>
      <c r="I37" s="134" t="s">
        <v>389</v>
      </c>
      <c r="J37" s="134" t="s">
        <v>389</v>
      </c>
      <c r="K37" s="171" t="s">
        <v>389</v>
      </c>
      <c r="L37" s="284">
        <v>27000</v>
      </c>
      <c r="M37" s="309">
        <v>48142</v>
      </c>
      <c r="N37" s="31"/>
      <c r="O37" s="308">
        <f>+M37+N37</f>
        <v>48142</v>
      </c>
      <c r="P37" s="108"/>
      <c r="Q37" s="82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</row>
    <row r="38" spans="1:160" ht="33" hidden="1" x14ac:dyDescent="0.2">
      <c r="A38" s="190" t="s">
        <v>47</v>
      </c>
      <c r="B38" s="42"/>
      <c r="C38" s="42"/>
      <c r="D38" s="42"/>
      <c r="E38" s="42"/>
      <c r="F38" s="42"/>
      <c r="G38" s="152" t="s">
        <v>48</v>
      </c>
      <c r="H38" s="170" t="s">
        <v>389</v>
      </c>
      <c r="I38" s="134" t="s">
        <v>389</v>
      </c>
      <c r="J38" s="134" t="s">
        <v>389</v>
      </c>
      <c r="K38" s="171" t="s">
        <v>389</v>
      </c>
      <c r="L38" s="102">
        <f>+L39</f>
        <v>0</v>
      </c>
      <c r="M38" s="305">
        <f>+M39</f>
        <v>0</v>
      </c>
      <c r="N38" s="30">
        <f>+N39</f>
        <v>0</v>
      </c>
      <c r="O38" s="306">
        <f>+O39</f>
        <v>0</v>
      </c>
      <c r="P38" s="108"/>
      <c r="Q38" s="82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</row>
    <row r="39" spans="1:160" ht="18" hidden="1" x14ac:dyDescent="0.2">
      <c r="A39" s="191"/>
      <c r="B39" s="122" t="s">
        <v>35</v>
      </c>
      <c r="C39" s="122"/>
      <c r="D39" s="122"/>
      <c r="E39" s="122"/>
      <c r="F39" s="122"/>
      <c r="G39" s="153" t="s">
        <v>49</v>
      </c>
      <c r="H39" s="170" t="s">
        <v>389</v>
      </c>
      <c r="I39" s="134" t="s">
        <v>389</v>
      </c>
      <c r="J39" s="134" t="s">
        <v>389</v>
      </c>
      <c r="K39" s="171" t="s">
        <v>389</v>
      </c>
      <c r="L39" s="284">
        <v>0</v>
      </c>
      <c r="M39" s="309">
        <v>0</v>
      </c>
      <c r="N39" s="31">
        <v>0</v>
      </c>
      <c r="O39" s="308">
        <f t="shared" ref="O39:O44" si="0">+M39+N39</f>
        <v>0</v>
      </c>
      <c r="P39" s="108"/>
      <c r="Q39" s="82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</row>
    <row r="40" spans="1:160" ht="18" hidden="1" x14ac:dyDescent="0.2">
      <c r="A40" s="191">
        <v>4104</v>
      </c>
      <c r="B40" s="122"/>
      <c r="C40" s="122"/>
      <c r="D40" s="122"/>
      <c r="E40" s="122"/>
      <c r="F40" s="122"/>
      <c r="G40" s="153" t="s">
        <v>50</v>
      </c>
      <c r="H40" s="170" t="s">
        <v>389</v>
      </c>
      <c r="I40" s="134" t="s">
        <v>389</v>
      </c>
      <c r="J40" s="134" t="s">
        <v>389</v>
      </c>
      <c r="K40" s="171" t="s">
        <v>389</v>
      </c>
      <c r="L40" s="284">
        <v>0</v>
      </c>
      <c r="M40" s="309">
        <v>0</v>
      </c>
      <c r="N40" s="31">
        <v>0</v>
      </c>
      <c r="O40" s="308">
        <f t="shared" si="0"/>
        <v>0</v>
      </c>
      <c r="P40" s="108"/>
      <c r="Q40" s="82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</row>
    <row r="41" spans="1:160" ht="18" hidden="1" x14ac:dyDescent="0.2">
      <c r="A41" s="191"/>
      <c r="B41" s="122"/>
      <c r="C41" s="122"/>
      <c r="D41" s="122"/>
      <c r="E41" s="122"/>
      <c r="F41" s="122"/>
      <c r="G41" s="153" t="s">
        <v>51</v>
      </c>
      <c r="H41" s="170" t="s">
        <v>389</v>
      </c>
      <c r="I41" s="134" t="s">
        <v>389</v>
      </c>
      <c r="J41" s="134" t="s">
        <v>389</v>
      </c>
      <c r="K41" s="171" t="s">
        <v>389</v>
      </c>
      <c r="L41" s="284">
        <v>0</v>
      </c>
      <c r="M41" s="309">
        <v>0</v>
      </c>
      <c r="N41" s="31">
        <v>0</v>
      </c>
      <c r="O41" s="308">
        <f t="shared" si="0"/>
        <v>0</v>
      </c>
      <c r="P41" s="108"/>
      <c r="Q41" s="82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</row>
    <row r="42" spans="1:160" ht="18" hidden="1" x14ac:dyDescent="0.2">
      <c r="A42" s="191">
        <v>4204</v>
      </c>
      <c r="B42" s="122"/>
      <c r="C42" s="122"/>
      <c r="D42" s="122"/>
      <c r="E42" s="122"/>
      <c r="F42" s="122"/>
      <c r="G42" s="153" t="s">
        <v>52</v>
      </c>
      <c r="H42" s="170" t="s">
        <v>389</v>
      </c>
      <c r="I42" s="134" t="s">
        <v>389</v>
      </c>
      <c r="J42" s="134" t="s">
        <v>389</v>
      </c>
      <c r="K42" s="171" t="s">
        <v>389</v>
      </c>
      <c r="L42" s="284">
        <v>0</v>
      </c>
      <c r="M42" s="309">
        <v>0</v>
      </c>
      <c r="N42" s="31">
        <v>0</v>
      </c>
      <c r="O42" s="308">
        <f t="shared" si="0"/>
        <v>0</v>
      </c>
      <c r="P42" s="108"/>
      <c r="Q42" s="82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</row>
    <row r="43" spans="1:160" ht="18" hidden="1" x14ac:dyDescent="0.2">
      <c r="A43" s="191"/>
      <c r="B43" s="122"/>
      <c r="C43" s="122"/>
      <c r="D43" s="122"/>
      <c r="E43" s="122"/>
      <c r="F43" s="122"/>
      <c r="G43" s="153" t="s">
        <v>53</v>
      </c>
      <c r="H43" s="170" t="s">
        <v>389</v>
      </c>
      <c r="I43" s="134" t="s">
        <v>389</v>
      </c>
      <c r="J43" s="134" t="s">
        <v>389</v>
      </c>
      <c r="K43" s="171" t="s">
        <v>389</v>
      </c>
      <c r="L43" s="284">
        <v>0</v>
      </c>
      <c r="M43" s="309">
        <v>0</v>
      </c>
      <c r="N43" s="31">
        <v>0</v>
      </c>
      <c r="O43" s="308">
        <f t="shared" si="0"/>
        <v>0</v>
      </c>
      <c r="P43" s="108"/>
      <c r="Q43" s="82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</row>
    <row r="44" spans="1:160" ht="18" hidden="1" x14ac:dyDescent="0.2">
      <c r="A44" s="191"/>
      <c r="B44" s="122">
        <v>25</v>
      </c>
      <c r="C44" s="122"/>
      <c r="D44" s="122"/>
      <c r="E44" s="122"/>
      <c r="F44" s="122"/>
      <c r="G44" s="153" t="s">
        <v>54</v>
      </c>
      <c r="H44" s="170" t="s">
        <v>389</v>
      </c>
      <c r="I44" s="134" t="s">
        <v>389</v>
      </c>
      <c r="J44" s="134" t="s">
        <v>389</v>
      </c>
      <c r="K44" s="171" t="s">
        <v>389</v>
      </c>
      <c r="L44" s="284">
        <v>0</v>
      </c>
      <c r="M44" s="309">
        <v>0</v>
      </c>
      <c r="N44" s="31">
        <v>0</v>
      </c>
      <c r="O44" s="308">
        <f t="shared" si="0"/>
        <v>0</v>
      </c>
      <c r="P44" s="108"/>
      <c r="Q44" s="82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</row>
    <row r="45" spans="1:160" s="1" customFormat="1" ht="18" hidden="1" x14ac:dyDescent="0.25">
      <c r="A45" s="190">
        <v>4504</v>
      </c>
      <c r="B45" s="42"/>
      <c r="C45" s="42"/>
      <c r="D45" s="42"/>
      <c r="E45" s="42"/>
      <c r="F45" s="42"/>
      <c r="G45" s="152" t="s">
        <v>55</v>
      </c>
      <c r="H45" s="170" t="s">
        <v>389</v>
      </c>
      <c r="I45" s="134" t="s">
        <v>389</v>
      </c>
      <c r="J45" s="134" t="s">
        <v>389</v>
      </c>
      <c r="K45" s="171" t="s">
        <v>389</v>
      </c>
      <c r="L45" s="102">
        <f>+L46+L47</f>
        <v>0</v>
      </c>
      <c r="M45" s="305">
        <f>+M46+M47</f>
        <v>0</v>
      </c>
      <c r="N45" s="30">
        <f>+N46+N47</f>
        <v>0</v>
      </c>
      <c r="O45" s="306">
        <f>O46+O47</f>
        <v>0</v>
      </c>
      <c r="P45" s="109"/>
      <c r="Q45" s="83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</row>
    <row r="46" spans="1:160" ht="18" hidden="1" x14ac:dyDescent="0.2">
      <c r="A46" s="191"/>
      <c r="B46" s="123" t="s">
        <v>56</v>
      </c>
      <c r="C46" s="122"/>
      <c r="D46" s="122"/>
      <c r="E46" s="122"/>
      <c r="F46" s="122"/>
      <c r="G46" s="153" t="s">
        <v>57</v>
      </c>
      <c r="H46" s="170" t="s">
        <v>389</v>
      </c>
      <c r="I46" s="134" t="s">
        <v>389</v>
      </c>
      <c r="J46" s="134" t="s">
        <v>389</v>
      </c>
      <c r="K46" s="171" t="s">
        <v>389</v>
      </c>
      <c r="L46" s="284">
        <v>0</v>
      </c>
      <c r="M46" s="309">
        <v>0</v>
      </c>
      <c r="N46" s="31">
        <v>0</v>
      </c>
      <c r="O46" s="308">
        <f>+M46+N46</f>
        <v>0</v>
      </c>
      <c r="P46" s="108"/>
      <c r="Q46" s="82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</row>
    <row r="47" spans="1:160" ht="18" hidden="1" x14ac:dyDescent="0.2">
      <c r="A47" s="191"/>
      <c r="B47" s="123" t="s">
        <v>58</v>
      </c>
      <c r="C47" s="122"/>
      <c r="D47" s="122"/>
      <c r="E47" s="122"/>
      <c r="F47" s="122"/>
      <c r="G47" s="153" t="s">
        <v>59</v>
      </c>
      <c r="H47" s="170" t="s">
        <v>389</v>
      </c>
      <c r="I47" s="134" t="s">
        <v>389</v>
      </c>
      <c r="J47" s="134" t="s">
        <v>389</v>
      </c>
      <c r="K47" s="171" t="s">
        <v>389</v>
      </c>
      <c r="L47" s="284">
        <v>0</v>
      </c>
      <c r="M47" s="309">
        <v>0</v>
      </c>
      <c r="N47" s="31">
        <v>0</v>
      </c>
      <c r="O47" s="308">
        <f>+M47+N47</f>
        <v>0</v>
      </c>
      <c r="P47" s="108"/>
      <c r="Q47" s="82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</row>
    <row r="48" spans="1:160" ht="18" hidden="1" x14ac:dyDescent="0.2">
      <c r="A48" s="192" t="s">
        <v>60</v>
      </c>
      <c r="B48" s="124" t="s">
        <v>20</v>
      </c>
      <c r="C48" s="124"/>
      <c r="D48" s="124"/>
      <c r="E48" s="124"/>
      <c r="F48" s="124"/>
      <c r="G48" s="154" t="s">
        <v>61</v>
      </c>
      <c r="H48" s="168" t="s">
        <v>389</v>
      </c>
      <c r="I48" s="133" t="s">
        <v>389</v>
      </c>
      <c r="J48" s="133" t="s">
        <v>389</v>
      </c>
      <c r="K48" s="169" t="s">
        <v>389</v>
      </c>
      <c r="L48" s="286">
        <f>+L16+L21+L30+L37+L39</f>
        <v>6388000</v>
      </c>
      <c r="M48" s="311">
        <f>+M16+M21+M30+M37+M39</f>
        <v>7127470</v>
      </c>
      <c r="N48" s="116">
        <f>+N16+N21+N30+N37+N39</f>
        <v>0</v>
      </c>
      <c r="O48" s="312">
        <f>+O16+O21+O30+O37+O39</f>
        <v>7127470</v>
      </c>
      <c r="P48" s="108"/>
      <c r="Q48" s="82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</row>
    <row r="49" spans="1:160" ht="18" hidden="1" x14ac:dyDescent="0.2">
      <c r="A49" s="192"/>
      <c r="B49" s="124" t="s">
        <v>18</v>
      </c>
      <c r="C49" s="124"/>
      <c r="D49" s="124"/>
      <c r="E49" s="124"/>
      <c r="F49" s="124"/>
      <c r="G49" s="154" t="s">
        <v>62</v>
      </c>
      <c r="H49" s="168" t="s">
        <v>389</v>
      </c>
      <c r="I49" s="133" t="s">
        <v>389</v>
      </c>
      <c r="J49" s="133" t="s">
        <v>389</v>
      </c>
      <c r="K49" s="169" t="s">
        <v>389</v>
      </c>
      <c r="L49" s="286">
        <f>+L17+L31+L34</f>
        <v>1478000</v>
      </c>
      <c r="M49" s="311">
        <f>+M17+M31+M34</f>
        <v>1559799</v>
      </c>
      <c r="N49" s="116">
        <f>+N17+N31+N34</f>
        <v>0</v>
      </c>
      <c r="O49" s="312">
        <f>+O17+O31+O34</f>
        <v>1559799</v>
      </c>
      <c r="P49" s="108"/>
      <c r="Q49" s="82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</row>
    <row r="50" spans="1:160" ht="18" hidden="1" x14ac:dyDescent="0.2">
      <c r="A50" s="191"/>
      <c r="B50" s="121" t="s">
        <v>63</v>
      </c>
      <c r="C50" s="42"/>
      <c r="D50" s="42"/>
      <c r="E50" s="42"/>
      <c r="F50" s="42"/>
      <c r="G50" s="155" t="s">
        <v>64</v>
      </c>
      <c r="H50" s="170" t="s">
        <v>389</v>
      </c>
      <c r="I50" s="134" t="s">
        <v>389</v>
      </c>
      <c r="J50" s="134" t="s">
        <v>389</v>
      </c>
      <c r="K50" s="171" t="s">
        <v>389</v>
      </c>
      <c r="L50" s="283">
        <v>0</v>
      </c>
      <c r="M50" s="307">
        <v>0</v>
      </c>
      <c r="N50" s="46">
        <v>0</v>
      </c>
      <c r="O50" s="308">
        <f>+O51</f>
        <v>0</v>
      </c>
      <c r="P50" s="108"/>
      <c r="Q50" s="82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</row>
    <row r="51" spans="1:160" ht="18" hidden="1" x14ac:dyDescent="0.2">
      <c r="A51" s="191"/>
      <c r="B51" s="122"/>
      <c r="C51" s="122"/>
      <c r="D51" s="122"/>
      <c r="E51" s="122"/>
      <c r="F51" s="122"/>
      <c r="G51" s="155" t="s">
        <v>8</v>
      </c>
      <c r="H51" s="170" t="s">
        <v>389</v>
      </c>
      <c r="I51" s="134" t="s">
        <v>389</v>
      </c>
      <c r="J51" s="134" t="s">
        <v>389</v>
      </c>
      <c r="K51" s="171" t="s">
        <v>389</v>
      </c>
      <c r="L51" s="283">
        <v>0</v>
      </c>
      <c r="M51" s="307">
        <v>0</v>
      </c>
      <c r="N51" s="46">
        <v>0</v>
      </c>
      <c r="O51" s="308">
        <f>+O52</f>
        <v>0</v>
      </c>
      <c r="P51" s="108"/>
      <c r="Q51" s="82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</row>
    <row r="52" spans="1:160" ht="33" hidden="1" x14ac:dyDescent="0.2">
      <c r="A52" s="190">
        <v>4808</v>
      </c>
      <c r="B52" s="122"/>
      <c r="C52" s="122"/>
      <c r="D52" s="122"/>
      <c r="E52" s="122"/>
      <c r="F52" s="122"/>
      <c r="G52" s="152" t="s">
        <v>65</v>
      </c>
      <c r="H52" s="170" t="s">
        <v>389</v>
      </c>
      <c r="I52" s="134" t="s">
        <v>389</v>
      </c>
      <c r="J52" s="134" t="s">
        <v>389</v>
      </c>
      <c r="K52" s="171" t="s">
        <v>389</v>
      </c>
      <c r="L52" s="283">
        <v>0</v>
      </c>
      <c r="M52" s="307">
        <v>0</v>
      </c>
      <c r="N52" s="46">
        <v>0</v>
      </c>
      <c r="O52" s="308">
        <f>+M52+N52</f>
        <v>0</v>
      </c>
      <c r="P52" s="108"/>
      <c r="Q52" s="82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</row>
    <row r="53" spans="1:160" ht="18" hidden="1" x14ac:dyDescent="0.2">
      <c r="A53" s="191"/>
      <c r="B53" s="122">
        <v>15</v>
      </c>
      <c r="C53" s="122"/>
      <c r="D53" s="122"/>
      <c r="E53" s="122"/>
      <c r="F53" s="122"/>
      <c r="G53" s="156" t="s">
        <v>66</v>
      </c>
      <c r="H53" s="170" t="s">
        <v>389</v>
      </c>
      <c r="I53" s="134" t="s">
        <v>389</v>
      </c>
      <c r="J53" s="134" t="s">
        <v>389</v>
      </c>
      <c r="K53" s="171" t="s">
        <v>389</v>
      </c>
      <c r="L53" s="283">
        <v>0</v>
      </c>
      <c r="M53" s="307">
        <v>0</v>
      </c>
      <c r="N53" s="46">
        <v>0</v>
      </c>
      <c r="O53" s="308">
        <f>+M53+N53</f>
        <v>0</v>
      </c>
      <c r="P53" s="108"/>
      <c r="Q53" s="82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</row>
    <row r="54" spans="1:160" ht="9" customHeight="1" x14ac:dyDescent="0.2">
      <c r="A54" s="193"/>
      <c r="B54" s="144"/>
      <c r="C54" s="144"/>
      <c r="D54" s="144"/>
      <c r="E54" s="144"/>
      <c r="F54" s="144"/>
      <c r="G54" s="157"/>
      <c r="H54" s="172"/>
      <c r="I54" s="143"/>
      <c r="J54" s="143"/>
      <c r="K54" s="173"/>
      <c r="L54" s="287"/>
      <c r="M54" s="313"/>
      <c r="N54" s="143"/>
      <c r="O54" s="314"/>
      <c r="P54" s="108"/>
      <c r="Q54" s="82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</row>
    <row r="55" spans="1:160" ht="18" x14ac:dyDescent="0.2">
      <c r="A55" s="362" t="s">
        <v>67</v>
      </c>
      <c r="B55" s="363"/>
      <c r="C55" s="363"/>
      <c r="D55" s="363"/>
      <c r="E55" s="363"/>
      <c r="F55" s="363"/>
      <c r="G55" s="147" t="s">
        <v>68</v>
      </c>
      <c r="H55" s="174">
        <f>+H56+H67+H69</f>
        <v>21335430</v>
      </c>
      <c r="I55" s="117">
        <f>+I56+I67+I69</f>
        <v>20498046</v>
      </c>
      <c r="J55" s="117">
        <f>+J56+J67+J69</f>
        <v>691638</v>
      </c>
      <c r="K55" s="175">
        <f>ROUND(I55/H55*100,2)</f>
        <v>96.08</v>
      </c>
      <c r="L55" s="288">
        <f>+L56+L67+L69</f>
        <v>15196400</v>
      </c>
      <c r="M55" s="315">
        <f>+M56+M67+M69</f>
        <v>12387555</v>
      </c>
      <c r="N55" s="117">
        <f>+N56+N67+N69</f>
        <v>2344745.9</v>
      </c>
      <c r="O55" s="316">
        <f>+O56+O67+O69</f>
        <v>14732300.9</v>
      </c>
      <c r="P55" s="108"/>
      <c r="Q55" s="84" t="b">
        <f>O55-P55=O494</f>
        <v>0</v>
      </c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</row>
    <row r="56" spans="1:160" ht="18" x14ac:dyDescent="0.2">
      <c r="A56" s="190"/>
      <c r="B56" s="42"/>
      <c r="C56" s="42"/>
      <c r="D56" s="121" t="s">
        <v>56</v>
      </c>
      <c r="E56" s="42"/>
      <c r="F56" s="42"/>
      <c r="G56" s="152" t="s">
        <v>153</v>
      </c>
      <c r="H56" s="176">
        <f>+H57+H58+H59+H60+H61+H62+H63+H64+H65+H66</f>
        <v>21335430</v>
      </c>
      <c r="I56" s="33">
        <f>+I57+I58+I59+I60+I61+I62+I63+I64+I65+I66</f>
        <v>20643792</v>
      </c>
      <c r="J56" s="33">
        <f>+J57+J58+J59+J60+J61+J62+J63+J64+J65+J66</f>
        <v>691638</v>
      </c>
      <c r="K56" s="184">
        <f>ROUND(I56/H56*100,2)</f>
        <v>96.76</v>
      </c>
      <c r="L56" s="71">
        <f>+L57+L58+L59+L60+L61+L62+L63+L64+L65+L66</f>
        <v>15196400</v>
      </c>
      <c r="M56" s="48">
        <f>+M57+M58+M59+M60+M61+M62+M63+M64+M65+M66</f>
        <v>12528608</v>
      </c>
      <c r="N56" s="33">
        <f>+N57+N58+N59+N60+N61+N62+N63+N64+N65+N66</f>
        <v>2350214.9</v>
      </c>
      <c r="O56" s="317">
        <f>+O57+O58+O59+O60+O61+O62+O63+O64+O65+O66</f>
        <v>14878822.9</v>
      </c>
      <c r="P56" s="108"/>
      <c r="Q56" s="84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</row>
    <row r="57" spans="1:160" ht="18" x14ac:dyDescent="0.2">
      <c r="A57" s="190"/>
      <c r="B57" s="42"/>
      <c r="C57" s="42"/>
      <c r="D57" s="121" t="s">
        <v>69</v>
      </c>
      <c r="E57" s="42"/>
      <c r="F57" s="42"/>
      <c r="G57" s="152" t="s">
        <v>273</v>
      </c>
      <c r="H57" s="176">
        <f t="shared" ref="H57:J58" si="1">+H72+H454</f>
        <v>3140430</v>
      </c>
      <c r="I57" s="33">
        <f t="shared" si="1"/>
        <v>3137880</v>
      </c>
      <c r="J57" s="33">
        <f t="shared" si="1"/>
        <v>2550</v>
      </c>
      <c r="K57" s="184">
        <f>ROUND(I57/H57*100,2)</f>
        <v>99.92</v>
      </c>
      <c r="L57" s="71">
        <f>+L72+L454</f>
        <v>1656100</v>
      </c>
      <c r="M57" s="48">
        <f t="shared" ref="M57:O58" si="2">+M72+M454</f>
        <v>1331766</v>
      </c>
      <c r="N57" s="33">
        <f t="shared" si="2"/>
        <v>245522</v>
      </c>
      <c r="O57" s="317">
        <f t="shared" si="2"/>
        <v>1577288</v>
      </c>
      <c r="P57" s="108"/>
      <c r="Q57" s="84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</row>
    <row r="58" spans="1:160" ht="18" x14ac:dyDescent="0.2">
      <c r="A58" s="190"/>
      <c r="B58" s="42"/>
      <c r="C58" s="42"/>
      <c r="D58" s="121" t="s">
        <v>71</v>
      </c>
      <c r="E58" s="42"/>
      <c r="F58" s="42"/>
      <c r="G58" s="152" t="s">
        <v>274</v>
      </c>
      <c r="H58" s="176">
        <f t="shared" si="1"/>
        <v>813000</v>
      </c>
      <c r="I58" s="33">
        <f t="shared" si="1"/>
        <v>628621</v>
      </c>
      <c r="J58" s="33">
        <f t="shared" si="1"/>
        <v>184379</v>
      </c>
      <c r="K58" s="184">
        <f>ROUND(I58/H58*100,2)</f>
        <v>77.319999999999993</v>
      </c>
      <c r="L58" s="71">
        <f>+L73+L455</f>
        <v>417200</v>
      </c>
      <c r="M58" s="48">
        <f t="shared" si="2"/>
        <v>313816</v>
      </c>
      <c r="N58" s="33">
        <f t="shared" si="2"/>
        <v>69549.899999999994</v>
      </c>
      <c r="O58" s="317">
        <f t="shared" si="2"/>
        <v>383365.9</v>
      </c>
      <c r="P58" s="108"/>
      <c r="Q58" s="84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</row>
    <row r="59" spans="1:160" ht="18" x14ac:dyDescent="0.2">
      <c r="A59" s="190"/>
      <c r="B59" s="42"/>
      <c r="C59" s="42"/>
      <c r="D59" s="121" t="s">
        <v>73</v>
      </c>
      <c r="E59" s="42"/>
      <c r="F59" s="42"/>
      <c r="G59" s="152" t="s">
        <v>390</v>
      </c>
      <c r="H59" s="176">
        <f t="shared" ref="H59:J61" si="3">+H74</f>
        <v>0</v>
      </c>
      <c r="I59" s="33">
        <f t="shared" si="3"/>
        <v>0</v>
      </c>
      <c r="J59" s="33">
        <f t="shared" si="3"/>
        <v>0</v>
      </c>
      <c r="K59" s="184"/>
      <c r="L59" s="71">
        <f t="shared" ref="L59:M61" si="4">+L74</f>
        <v>0</v>
      </c>
      <c r="M59" s="48">
        <f t="shared" si="4"/>
        <v>0</v>
      </c>
      <c r="N59" s="33">
        <f t="shared" ref="N59:O61" si="5">+N74</f>
        <v>0</v>
      </c>
      <c r="O59" s="317">
        <f t="shared" si="5"/>
        <v>0</v>
      </c>
      <c r="P59" s="108"/>
      <c r="Q59" s="84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</row>
    <row r="60" spans="1:160" ht="18" x14ac:dyDescent="0.2">
      <c r="A60" s="190"/>
      <c r="B60" s="42"/>
      <c r="C60" s="42"/>
      <c r="D60" s="121" t="s">
        <v>75</v>
      </c>
      <c r="E60" s="42"/>
      <c r="F60" s="42"/>
      <c r="G60" s="152" t="s">
        <v>354</v>
      </c>
      <c r="H60" s="176">
        <f t="shared" si="3"/>
        <v>70000</v>
      </c>
      <c r="I60" s="33">
        <f t="shared" si="3"/>
        <v>58800</v>
      </c>
      <c r="J60" s="33">
        <f t="shared" si="3"/>
        <v>11200</v>
      </c>
      <c r="K60" s="184">
        <f>ROUND(I60/H60*100,2)</f>
        <v>84</v>
      </c>
      <c r="L60" s="71">
        <f t="shared" si="4"/>
        <v>18000</v>
      </c>
      <c r="M60" s="48">
        <f t="shared" si="4"/>
        <v>0</v>
      </c>
      <c r="N60" s="33">
        <f t="shared" si="5"/>
        <v>11759</v>
      </c>
      <c r="O60" s="317">
        <f t="shared" si="5"/>
        <v>11759</v>
      </c>
      <c r="P60" s="108"/>
      <c r="Q60" s="84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</row>
    <row r="61" spans="1:160" ht="33" x14ac:dyDescent="0.2">
      <c r="A61" s="190"/>
      <c r="B61" s="42"/>
      <c r="C61" s="42"/>
      <c r="D61" s="121" t="s">
        <v>76</v>
      </c>
      <c r="E61" s="42"/>
      <c r="F61" s="42"/>
      <c r="G61" s="152" t="s">
        <v>340</v>
      </c>
      <c r="H61" s="176">
        <f t="shared" si="3"/>
        <v>2309000</v>
      </c>
      <c r="I61" s="33">
        <f t="shared" si="3"/>
        <v>2071000</v>
      </c>
      <c r="J61" s="33">
        <f t="shared" si="3"/>
        <v>238000</v>
      </c>
      <c r="K61" s="184">
        <f>ROUND(I61/H61*100,2)</f>
        <v>89.69</v>
      </c>
      <c r="L61" s="71">
        <f t="shared" si="4"/>
        <v>1036100</v>
      </c>
      <c r="M61" s="48">
        <f t="shared" si="4"/>
        <v>873188</v>
      </c>
      <c r="N61" s="33">
        <f t="shared" si="5"/>
        <v>160818</v>
      </c>
      <c r="O61" s="317">
        <f t="shared" si="5"/>
        <v>1034006</v>
      </c>
      <c r="P61" s="108"/>
      <c r="Q61" s="84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</row>
    <row r="62" spans="1:160" ht="18" x14ac:dyDescent="0.2">
      <c r="A62" s="190"/>
      <c r="B62" s="42"/>
      <c r="C62" s="42"/>
      <c r="D62" s="121" t="s">
        <v>78</v>
      </c>
      <c r="E62" s="42"/>
      <c r="F62" s="42"/>
      <c r="G62" s="152" t="s">
        <v>391</v>
      </c>
      <c r="H62" s="176">
        <f t="shared" ref="H62:J64" si="6">+H83</f>
        <v>0</v>
      </c>
      <c r="I62" s="33">
        <f t="shared" si="6"/>
        <v>0</v>
      </c>
      <c r="J62" s="33">
        <f t="shared" si="6"/>
        <v>0</v>
      </c>
      <c r="K62" s="184"/>
      <c r="L62" s="71">
        <f t="shared" ref="L62:M64" si="7">+L83</f>
        <v>0</v>
      </c>
      <c r="M62" s="48">
        <f t="shared" si="7"/>
        <v>0</v>
      </c>
      <c r="N62" s="33">
        <f t="shared" ref="N62:O64" si="8">+N83</f>
        <v>0</v>
      </c>
      <c r="O62" s="317">
        <f t="shared" si="8"/>
        <v>0</v>
      </c>
      <c r="P62" s="108"/>
      <c r="Q62" s="84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</row>
    <row r="63" spans="1:160" ht="33" x14ac:dyDescent="0.2">
      <c r="A63" s="190"/>
      <c r="B63" s="42"/>
      <c r="C63" s="42"/>
      <c r="D63" s="121" t="s">
        <v>79</v>
      </c>
      <c r="E63" s="42"/>
      <c r="F63" s="42"/>
      <c r="G63" s="152" t="s">
        <v>394</v>
      </c>
      <c r="H63" s="176">
        <f t="shared" si="6"/>
        <v>0</v>
      </c>
      <c r="I63" s="33">
        <f t="shared" si="6"/>
        <v>0</v>
      </c>
      <c r="J63" s="33">
        <f t="shared" si="6"/>
        <v>0</v>
      </c>
      <c r="K63" s="184"/>
      <c r="L63" s="71">
        <f t="shared" si="7"/>
        <v>0</v>
      </c>
      <c r="M63" s="48">
        <f t="shared" si="7"/>
        <v>0</v>
      </c>
      <c r="N63" s="33">
        <f t="shared" si="8"/>
        <v>0</v>
      </c>
      <c r="O63" s="317">
        <f t="shared" si="8"/>
        <v>0</v>
      </c>
      <c r="P63" s="108"/>
      <c r="Q63" s="84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</row>
    <row r="64" spans="1:160" ht="18" x14ac:dyDescent="0.2">
      <c r="A64" s="190"/>
      <c r="B64" s="42"/>
      <c r="C64" s="42"/>
      <c r="D64" s="121" t="s">
        <v>81</v>
      </c>
      <c r="E64" s="42"/>
      <c r="F64" s="42"/>
      <c r="G64" s="152" t="s">
        <v>314</v>
      </c>
      <c r="H64" s="176">
        <f t="shared" si="6"/>
        <v>9430000</v>
      </c>
      <c r="I64" s="33">
        <f t="shared" si="6"/>
        <v>9298219</v>
      </c>
      <c r="J64" s="33">
        <f t="shared" si="6"/>
        <v>131781</v>
      </c>
      <c r="K64" s="184">
        <f>ROUND(I64/H64*100,2)</f>
        <v>98.6</v>
      </c>
      <c r="L64" s="71">
        <f t="shared" si="7"/>
        <v>6571000</v>
      </c>
      <c r="M64" s="48">
        <f t="shared" si="7"/>
        <v>5467586</v>
      </c>
      <c r="N64" s="33">
        <f t="shared" si="8"/>
        <v>1001340</v>
      </c>
      <c r="O64" s="317">
        <f t="shared" si="8"/>
        <v>6468926</v>
      </c>
      <c r="P64" s="108"/>
      <c r="Q64" s="84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</row>
    <row r="65" spans="1:160" ht="33" x14ac:dyDescent="0.2">
      <c r="A65" s="190"/>
      <c r="B65" s="42"/>
      <c r="C65" s="42"/>
      <c r="D65" s="121" t="s">
        <v>82</v>
      </c>
      <c r="E65" s="42"/>
      <c r="F65" s="42"/>
      <c r="G65" s="152" t="s">
        <v>83</v>
      </c>
      <c r="H65" s="176">
        <f t="shared" ref="H65:J66" si="9">+H90</f>
        <v>5398000</v>
      </c>
      <c r="I65" s="33">
        <f t="shared" si="9"/>
        <v>5398000</v>
      </c>
      <c r="J65" s="33">
        <f t="shared" si="9"/>
        <v>0</v>
      </c>
      <c r="K65" s="184">
        <f>ROUND(I65/H65*100,2)</f>
        <v>100</v>
      </c>
      <c r="L65" s="71">
        <f t="shared" ref="L65:O66" si="10">+L90</f>
        <v>5398000</v>
      </c>
      <c r="M65" s="48">
        <f t="shared" si="10"/>
        <v>4490980</v>
      </c>
      <c r="N65" s="33">
        <f t="shared" si="10"/>
        <v>861226</v>
      </c>
      <c r="O65" s="317">
        <f t="shared" si="10"/>
        <v>5352206</v>
      </c>
      <c r="P65" s="108"/>
      <c r="Q65" s="84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</row>
    <row r="66" spans="1:160" ht="18" x14ac:dyDescent="0.2">
      <c r="A66" s="190"/>
      <c r="B66" s="42"/>
      <c r="C66" s="42"/>
      <c r="D66" s="121" t="s">
        <v>84</v>
      </c>
      <c r="E66" s="42"/>
      <c r="F66" s="42"/>
      <c r="G66" s="152" t="s">
        <v>161</v>
      </c>
      <c r="H66" s="176">
        <f t="shared" si="9"/>
        <v>175000</v>
      </c>
      <c r="I66" s="33">
        <f t="shared" si="9"/>
        <v>51272</v>
      </c>
      <c r="J66" s="33">
        <f t="shared" si="9"/>
        <v>123728</v>
      </c>
      <c r="K66" s="184">
        <f>ROUND(I66/H66*100,2)</f>
        <v>29.3</v>
      </c>
      <c r="L66" s="71">
        <f t="shared" si="10"/>
        <v>100000</v>
      </c>
      <c r="M66" s="48">
        <f t="shared" si="10"/>
        <v>51272</v>
      </c>
      <c r="N66" s="33">
        <f t="shared" si="10"/>
        <v>0</v>
      </c>
      <c r="O66" s="317">
        <f t="shared" si="10"/>
        <v>51272</v>
      </c>
      <c r="P66" s="108"/>
      <c r="Q66" s="84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</row>
    <row r="67" spans="1:160" ht="18" x14ac:dyDescent="0.2">
      <c r="A67" s="190"/>
      <c r="B67" s="42"/>
      <c r="C67" s="42"/>
      <c r="D67" s="121" t="s">
        <v>85</v>
      </c>
      <c r="E67" s="42"/>
      <c r="F67" s="42"/>
      <c r="G67" s="152" t="s">
        <v>162</v>
      </c>
      <c r="H67" s="176">
        <f>+H68</f>
        <v>0</v>
      </c>
      <c r="I67" s="33">
        <f>+I68</f>
        <v>0</v>
      </c>
      <c r="J67" s="33">
        <f>+J68</f>
        <v>0</v>
      </c>
      <c r="K67" s="184"/>
      <c r="L67" s="71">
        <f>+L68</f>
        <v>0</v>
      </c>
      <c r="M67" s="48">
        <f>+M68</f>
        <v>0</v>
      </c>
      <c r="N67" s="33">
        <f>+N68</f>
        <v>0</v>
      </c>
      <c r="O67" s="317">
        <f>+O68</f>
        <v>0</v>
      </c>
      <c r="P67" s="108"/>
      <c r="Q67" s="84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</row>
    <row r="68" spans="1:160" ht="18" x14ac:dyDescent="0.2">
      <c r="A68" s="190"/>
      <c r="B68" s="42"/>
      <c r="C68" s="42"/>
      <c r="D68" s="121" t="s">
        <v>86</v>
      </c>
      <c r="E68" s="42"/>
      <c r="F68" s="42"/>
      <c r="G68" s="152" t="s">
        <v>392</v>
      </c>
      <c r="H68" s="176">
        <f>+H93+H456</f>
        <v>0</v>
      </c>
      <c r="I68" s="33">
        <f>+I93+I456</f>
        <v>0</v>
      </c>
      <c r="J68" s="33">
        <f>+J93+J456</f>
        <v>0</v>
      </c>
      <c r="K68" s="184"/>
      <c r="L68" s="71">
        <f>+L93+L456</f>
        <v>0</v>
      </c>
      <c r="M68" s="48">
        <f>+M93+M456</f>
        <v>0</v>
      </c>
      <c r="N68" s="33">
        <f>+N93+N456</f>
        <v>0</v>
      </c>
      <c r="O68" s="317">
        <f>+O93+O456</f>
        <v>0</v>
      </c>
      <c r="P68" s="108"/>
      <c r="Q68" s="84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</row>
    <row r="69" spans="1:160" ht="18" x14ac:dyDescent="0.2">
      <c r="A69" s="190"/>
      <c r="B69" s="42"/>
      <c r="C69" s="42"/>
      <c r="D69" s="42">
        <v>85</v>
      </c>
      <c r="E69" s="42"/>
      <c r="F69" s="42"/>
      <c r="G69" s="152" t="s">
        <v>87</v>
      </c>
      <c r="H69" s="176">
        <f>+H97</f>
        <v>0</v>
      </c>
      <c r="I69" s="33">
        <f>+I97</f>
        <v>-145746</v>
      </c>
      <c r="J69" s="33">
        <f>+J97</f>
        <v>0</v>
      </c>
      <c r="K69" s="184"/>
      <c r="L69" s="71">
        <f>+L97</f>
        <v>0</v>
      </c>
      <c r="M69" s="48">
        <f>+M97</f>
        <v>-141053</v>
      </c>
      <c r="N69" s="33">
        <f>+N97</f>
        <v>-5469</v>
      </c>
      <c r="O69" s="317">
        <f>+O97</f>
        <v>-146522</v>
      </c>
      <c r="P69" s="108"/>
      <c r="Q69" s="84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</row>
    <row r="70" spans="1:160" ht="18" x14ac:dyDescent="0.2">
      <c r="A70" s="364">
        <v>5004</v>
      </c>
      <c r="B70" s="365"/>
      <c r="C70" s="365"/>
      <c r="D70" s="365"/>
      <c r="E70" s="365"/>
      <c r="F70" s="365"/>
      <c r="G70" s="158" t="s">
        <v>88</v>
      </c>
      <c r="H70" s="177">
        <f>+H71+H92+H94+H97</f>
        <v>21335430</v>
      </c>
      <c r="I70" s="116">
        <f>+I71+I92+I94+I97</f>
        <v>20498046</v>
      </c>
      <c r="J70" s="116">
        <f>+J71+J92+J94+J97</f>
        <v>691638</v>
      </c>
      <c r="K70" s="175">
        <f>ROUND(I70/H70*100,2)</f>
        <v>96.08</v>
      </c>
      <c r="L70" s="286">
        <f>+L71+L92+L94+L97</f>
        <v>15196400</v>
      </c>
      <c r="M70" s="311">
        <f>+M71+M92+M94+M97</f>
        <v>12387555</v>
      </c>
      <c r="N70" s="116">
        <f>+N71+N92+N94+N97</f>
        <v>2344745.9</v>
      </c>
      <c r="O70" s="312">
        <f>+O71+O92+O94+O97</f>
        <v>14732300.9</v>
      </c>
      <c r="P70" s="108"/>
      <c r="Q70" s="82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</row>
    <row r="71" spans="1:160" ht="18" x14ac:dyDescent="0.2">
      <c r="A71" s="192"/>
      <c r="B71" s="124"/>
      <c r="C71" s="124"/>
      <c r="D71" s="124" t="s">
        <v>20</v>
      </c>
      <c r="E71" s="124"/>
      <c r="F71" s="124"/>
      <c r="G71" s="154" t="s">
        <v>153</v>
      </c>
      <c r="H71" s="178">
        <f>H72+H73+H74+H75+H76+H83+H84+H85+H91+H90</f>
        <v>21335430</v>
      </c>
      <c r="I71" s="64">
        <f>I72+I73+I74+I75+I76+I83+I84+I85+I91+I90</f>
        <v>20643792</v>
      </c>
      <c r="J71" s="64">
        <f>J72+J73+J74+J75+J76+J83+J84+J85+J91+J90</f>
        <v>691638</v>
      </c>
      <c r="K71" s="175">
        <f>ROUND(I71/H71*100,2)</f>
        <v>96.76</v>
      </c>
      <c r="L71" s="289">
        <f>L72+L73+L74+L75+L76+L83+L84+L85+L91+L90</f>
        <v>15196400</v>
      </c>
      <c r="M71" s="65">
        <f>M72+M73+M74+M75+M76+M83+M84+M85+M91+M90</f>
        <v>12528608</v>
      </c>
      <c r="N71" s="64">
        <f>N72+N73+N74+N75+N76+N83+N84+N85+N91+N90</f>
        <v>2350214.9</v>
      </c>
      <c r="O71" s="318">
        <f>O72+O73+O74+O75+O76+O83+O84+O85+O91+O90</f>
        <v>14878822.9</v>
      </c>
      <c r="P71" s="108"/>
      <c r="Q71" s="82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</row>
    <row r="72" spans="1:160" x14ac:dyDescent="0.2">
      <c r="A72" s="190"/>
      <c r="B72" s="42"/>
      <c r="C72" s="42"/>
      <c r="D72" s="42" t="s">
        <v>89</v>
      </c>
      <c r="E72" s="42"/>
      <c r="F72" s="42"/>
      <c r="G72" s="152" t="s">
        <v>273</v>
      </c>
      <c r="H72" s="176">
        <f>H100+H173+H259</f>
        <v>3140430</v>
      </c>
      <c r="I72" s="33">
        <f>I100+I173+I259</f>
        <v>3137880</v>
      </c>
      <c r="J72" s="33">
        <f>J100+J173+J259</f>
        <v>2550</v>
      </c>
      <c r="L72" s="71">
        <f>L100+L173+L259</f>
        <v>1656100</v>
      </c>
      <c r="M72" s="48">
        <f>M100+M173+M259</f>
        <v>1331766</v>
      </c>
      <c r="N72" s="33">
        <f>N100+N173+N259</f>
        <v>245522</v>
      </c>
      <c r="O72" s="317">
        <f>O100+O173+O259</f>
        <v>1577288</v>
      </c>
      <c r="P72" s="108"/>
      <c r="Q72" s="82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</row>
    <row r="73" spans="1:160" ht="18" x14ac:dyDescent="0.2">
      <c r="A73" s="190"/>
      <c r="B73" s="42"/>
      <c r="C73" s="42"/>
      <c r="D73" s="42" t="s">
        <v>90</v>
      </c>
      <c r="E73" s="42"/>
      <c r="F73" s="42"/>
      <c r="G73" s="152" t="s">
        <v>274</v>
      </c>
      <c r="H73" s="176">
        <f>H129+H199+H295+H384</f>
        <v>813000</v>
      </c>
      <c r="I73" s="33">
        <f>I129+I199+I295+I384</f>
        <v>628621</v>
      </c>
      <c r="J73" s="33">
        <f>J129+J199+J295+J384</f>
        <v>184379</v>
      </c>
      <c r="K73" s="184">
        <f>ROUND(I72/H72*100,2)</f>
        <v>99.92</v>
      </c>
      <c r="L73" s="71">
        <f>L129+L199+L295+L384</f>
        <v>417200</v>
      </c>
      <c r="M73" s="48">
        <f>M129+M199+M295+M384</f>
        <v>313816</v>
      </c>
      <c r="N73" s="33">
        <f>N129+N199+N295+N384</f>
        <v>69549.899999999994</v>
      </c>
      <c r="O73" s="317">
        <f>O129+O199+O295+O384</f>
        <v>383365.9</v>
      </c>
      <c r="P73" s="108"/>
      <c r="Q73" s="82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</row>
    <row r="74" spans="1:160" ht="18" x14ac:dyDescent="0.2">
      <c r="A74" s="190"/>
      <c r="B74" s="42"/>
      <c r="C74" s="42"/>
      <c r="D74" s="42" t="s">
        <v>91</v>
      </c>
      <c r="E74" s="42"/>
      <c r="F74" s="42"/>
      <c r="G74" s="152" t="s">
        <v>390</v>
      </c>
      <c r="H74" s="176">
        <f>H332</f>
        <v>0</v>
      </c>
      <c r="I74" s="33">
        <f>I332</f>
        <v>0</v>
      </c>
      <c r="J74" s="33">
        <f>J332</f>
        <v>0</v>
      </c>
      <c r="K74" s="184">
        <f>ROUND(I73/H73*100,2)</f>
        <v>77.319999999999993</v>
      </c>
      <c r="L74" s="71">
        <f>L332</f>
        <v>0</v>
      </c>
      <c r="M74" s="48">
        <f>M332</f>
        <v>0</v>
      </c>
      <c r="N74" s="33">
        <f>N332</f>
        <v>0</v>
      </c>
      <c r="O74" s="317">
        <f>O332</f>
        <v>0</v>
      </c>
      <c r="P74" s="108"/>
      <c r="Q74" s="82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</row>
    <row r="75" spans="1:160" ht="18" x14ac:dyDescent="0.2">
      <c r="A75" s="190"/>
      <c r="B75" s="42"/>
      <c r="C75" s="42"/>
      <c r="D75" s="42" t="s">
        <v>92</v>
      </c>
      <c r="E75" s="42"/>
      <c r="F75" s="42"/>
      <c r="G75" s="152" t="s">
        <v>354</v>
      </c>
      <c r="H75" s="176">
        <f>H229+H387</f>
        <v>70000</v>
      </c>
      <c r="I75" s="33">
        <f>I229+I387</f>
        <v>58800</v>
      </c>
      <c r="J75" s="33">
        <f>J229+J387</f>
        <v>11200</v>
      </c>
      <c r="K75" s="184"/>
      <c r="L75" s="71">
        <f>L229+L387</f>
        <v>18000</v>
      </c>
      <c r="M75" s="48">
        <f>M229+M387</f>
        <v>0</v>
      </c>
      <c r="N75" s="33">
        <f>N229+N387</f>
        <v>11759</v>
      </c>
      <c r="O75" s="317">
        <f>O229+O387</f>
        <v>11759</v>
      </c>
      <c r="P75" s="108"/>
      <c r="Q75" s="82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</row>
    <row r="76" spans="1:160" ht="33" x14ac:dyDescent="0.2">
      <c r="A76" s="190"/>
      <c r="B76" s="42"/>
      <c r="C76" s="42"/>
      <c r="D76" s="42">
        <v>51</v>
      </c>
      <c r="E76" s="42"/>
      <c r="F76" s="42"/>
      <c r="G76" s="152" t="s">
        <v>340</v>
      </c>
      <c r="H76" s="176">
        <f>H231+H333+H390</f>
        <v>2309000</v>
      </c>
      <c r="I76" s="33">
        <f>I231+I333+I390</f>
        <v>2071000</v>
      </c>
      <c r="J76" s="33">
        <f>J231+J333+J390</f>
        <v>238000</v>
      </c>
      <c r="K76" s="184">
        <f>ROUND(I75/H75*100,2)</f>
        <v>84</v>
      </c>
      <c r="L76" s="71">
        <f>L231+L333+L390</f>
        <v>1036100</v>
      </c>
      <c r="M76" s="48">
        <f>M231+M333+M390</f>
        <v>873188</v>
      </c>
      <c r="N76" s="33">
        <f>N231+N333+N390</f>
        <v>160818</v>
      </c>
      <c r="O76" s="317">
        <f>O231+O333+O390</f>
        <v>1034006</v>
      </c>
      <c r="P76" s="108"/>
      <c r="Q76" s="82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</row>
    <row r="77" spans="1:160" ht="18" x14ac:dyDescent="0.2">
      <c r="A77" s="190"/>
      <c r="B77" s="42"/>
      <c r="C77" s="42"/>
      <c r="D77" s="42"/>
      <c r="E77" s="42" t="s">
        <v>20</v>
      </c>
      <c r="F77" s="42"/>
      <c r="G77" s="152" t="s">
        <v>341</v>
      </c>
      <c r="H77" s="176">
        <f>H78+H79+H80+H81+H82</f>
        <v>2309000</v>
      </c>
      <c r="I77" s="33">
        <f>I78+I79+I80+I81+I82</f>
        <v>2071000</v>
      </c>
      <c r="J77" s="33">
        <f>J78+J79+J80+J81+J82</f>
        <v>238000</v>
      </c>
      <c r="K77" s="184">
        <f>ROUND(I76/H76*100,2)</f>
        <v>89.69</v>
      </c>
      <c r="L77" s="71">
        <f>L78+L79+L80+L81+L82</f>
        <v>1036100</v>
      </c>
      <c r="M77" s="48">
        <f>M78+M79+M80+M81+M82</f>
        <v>873188</v>
      </c>
      <c r="N77" s="33">
        <f>N78+N79+N80+N81+N82</f>
        <v>160818</v>
      </c>
      <c r="O77" s="317">
        <f>O78+O79+O80+O81+O82</f>
        <v>1034006</v>
      </c>
      <c r="P77" s="108"/>
      <c r="Q77" s="82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</row>
    <row r="78" spans="1:160" ht="18" x14ac:dyDescent="0.2">
      <c r="A78" s="190"/>
      <c r="B78" s="42"/>
      <c r="C78" s="42"/>
      <c r="D78" s="42"/>
      <c r="E78" s="42"/>
      <c r="F78" s="42" t="s">
        <v>20</v>
      </c>
      <c r="G78" s="152" t="s">
        <v>395</v>
      </c>
      <c r="H78" s="176">
        <f>H231</f>
        <v>0</v>
      </c>
      <c r="I78" s="33">
        <f>I231</f>
        <v>0</v>
      </c>
      <c r="J78" s="33">
        <f>J231</f>
        <v>0</v>
      </c>
      <c r="K78" s="184">
        <f>ROUND(I77/H77*100,2)</f>
        <v>89.69</v>
      </c>
      <c r="L78" s="71">
        <f>L231</f>
        <v>0</v>
      </c>
      <c r="M78" s="48">
        <f>M231</f>
        <v>0</v>
      </c>
      <c r="N78" s="33">
        <f>N231</f>
        <v>0</v>
      </c>
      <c r="O78" s="317">
        <f>O231</f>
        <v>0</v>
      </c>
      <c r="P78" s="108"/>
      <c r="Q78" s="82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</row>
    <row r="79" spans="1:160" ht="33" x14ac:dyDescent="0.2">
      <c r="A79" s="190"/>
      <c r="B79" s="42"/>
      <c r="C79" s="42"/>
      <c r="D79" s="42"/>
      <c r="E79" s="42"/>
      <c r="F79" s="42">
        <v>17</v>
      </c>
      <c r="G79" s="152" t="s">
        <v>342</v>
      </c>
      <c r="H79" s="176">
        <f>H335</f>
        <v>2071000</v>
      </c>
      <c r="I79" s="33">
        <f>I335</f>
        <v>2071000</v>
      </c>
      <c r="J79" s="33">
        <f>J335</f>
        <v>0</v>
      </c>
      <c r="K79" s="184"/>
      <c r="L79" s="71">
        <f>L335</f>
        <v>1036100</v>
      </c>
      <c r="M79" s="48">
        <f>M335</f>
        <v>873188</v>
      </c>
      <c r="N79" s="33">
        <f>N335</f>
        <v>160818</v>
      </c>
      <c r="O79" s="317">
        <f>O335</f>
        <v>1034006</v>
      </c>
      <c r="P79" s="108"/>
      <c r="Q79" s="82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</row>
    <row r="80" spans="1:160" ht="49.5" x14ac:dyDescent="0.2">
      <c r="A80" s="190"/>
      <c r="B80" s="42"/>
      <c r="C80" s="42"/>
      <c r="D80" s="42"/>
      <c r="E80" s="42"/>
      <c r="F80" s="42">
        <v>18</v>
      </c>
      <c r="G80" s="152" t="s">
        <v>355</v>
      </c>
      <c r="H80" s="176">
        <f>H392</f>
        <v>238000</v>
      </c>
      <c r="I80" s="33">
        <f>I392</f>
        <v>0</v>
      </c>
      <c r="J80" s="33">
        <f>J392</f>
        <v>238000</v>
      </c>
      <c r="K80" s="184">
        <f>ROUND(I79/H79*100,2)</f>
        <v>100</v>
      </c>
      <c r="L80" s="71">
        <f>L392</f>
        <v>0</v>
      </c>
      <c r="M80" s="48">
        <f>M392</f>
        <v>0</v>
      </c>
      <c r="N80" s="33">
        <f>N392</f>
        <v>0</v>
      </c>
      <c r="O80" s="317">
        <f>O392</f>
        <v>0</v>
      </c>
      <c r="P80" s="108"/>
      <c r="Q80" s="82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</row>
    <row r="81" spans="1:160" ht="49.5" x14ac:dyDescent="0.2">
      <c r="A81" s="190"/>
      <c r="B81" s="42"/>
      <c r="C81" s="42"/>
      <c r="D81" s="42"/>
      <c r="E81" s="42"/>
      <c r="F81" s="42">
        <v>19</v>
      </c>
      <c r="G81" s="152" t="s">
        <v>343</v>
      </c>
      <c r="H81" s="176">
        <f t="shared" ref="H81:J82" si="11">H336</f>
        <v>0</v>
      </c>
      <c r="I81" s="33">
        <f t="shared" si="11"/>
        <v>0</v>
      </c>
      <c r="J81" s="33">
        <f t="shared" si="11"/>
        <v>0</v>
      </c>
      <c r="K81" s="184">
        <f>ROUND(I80/H80*100,2)</f>
        <v>0</v>
      </c>
      <c r="L81" s="71">
        <f>L336</f>
        <v>0</v>
      </c>
      <c r="M81" s="48">
        <f t="shared" ref="M81:O82" si="12">M336</f>
        <v>0</v>
      </c>
      <c r="N81" s="33">
        <f t="shared" si="12"/>
        <v>0</v>
      </c>
      <c r="O81" s="317">
        <f t="shared" si="12"/>
        <v>0</v>
      </c>
      <c r="P81" s="108"/>
      <c r="Q81" s="82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</row>
    <row r="82" spans="1:160" ht="82.5" x14ac:dyDescent="0.2">
      <c r="A82" s="190"/>
      <c r="B82" s="42"/>
      <c r="C82" s="42"/>
      <c r="D82" s="42"/>
      <c r="E82" s="42"/>
      <c r="F82" s="42" t="s">
        <v>90</v>
      </c>
      <c r="G82" s="152" t="s">
        <v>344</v>
      </c>
      <c r="H82" s="176">
        <f t="shared" si="11"/>
        <v>0</v>
      </c>
      <c r="I82" s="33">
        <f t="shared" si="11"/>
        <v>0</v>
      </c>
      <c r="J82" s="33">
        <f t="shared" si="11"/>
        <v>0</v>
      </c>
      <c r="K82" s="184">
        <v>0</v>
      </c>
      <c r="L82" s="71">
        <f>L337</f>
        <v>0</v>
      </c>
      <c r="M82" s="48">
        <f t="shared" si="12"/>
        <v>0</v>
      </c>
      <c r="N82" s="33">
        <f t="shared" si="12"/>
        <v>0</v>
      </c>
      <c r="O82" s="317">
        <f t="shared" si="12"/>
        <v>0</v>
      </c>
      <c r="P82" s="108"/>
      <c r="Q82" s="82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</row>
    <row r="83" spans="1:160" ht="18" x14ac:dyDescent="0.2">
      <c r="A83" s="190"/>
      <c r="B83" s="42"/>
      <c r="C83" s="42"/>
      <c r="D83" s="42">
        <v>55</v>
      </c>
      <c r="E83" s="42"/>
      <c r="F83" s="42"/>
      <c r="G83" s="152" t="s">
        <v>391</v>
      </c>
      <c r="H83" s="176">
        <f>H393</f>
        <v>0</v>
      </c>
      <c r="I83" s="33">
        <f>I393</f>
        <v>0</v>
      </c>
      <c r="J83" s="33">
        <f>J393</f>
        <v>0</v>
      </c>
      <c r="K83" s="184">
        <v>0</v>
      </c>
      <c r="L83" s="71">
        <f>L393</f>
        <v>0</v>
      </c>
      <c r="M83" s="48">
        <f>M393</f>
        <v>0</v>
      </c>
      <c r="N83" s="33">
        <f>N393</f>
        <v>0</v>
      </c>
      <c r="O83" s="317">
        <f>O393</f>
        <v>0</v>
      </c>
      <c r="P83" s="108"/>
      <c r="Q83" s="82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</row>
    <row r="84" spans="1:160" ht="33" x14ac:dyDescent="0.2">
      <c r="A84" s="190"/>
      <c r="B84" s="42"/>
      <c r="C84" s="42"/>
      <c r="D84" s="42">
        <v>56</v>
      </c>
      <c r="E84" s="42"/>
      <c r="F84" s="42"/>
      <c r="G84" s="152" t="s">
        <v>80</v>
      </c>
      <c r="H84" s="176">
        <f>+H399</f>
        <v>0</v>
      </c>
      <c r="I84" s="33">
        <f>+I399</f>
        <v>0</v>
      </c>
      <c r="J84" s="33">
        <f>+J399</f>
        <v>0</v>
      </c>
      <c r="K84" s="184"/>
      <c r="L84" s="71">
        <f>+L399</f>
        <v>0</v>
      </c>
      <c r="M84" s="48">
        <f>+M399</f>
        <v>0</v>
      </c>
      <c r="N84" s="33">
        <f>+N399</f>
        <v>0</v>
      </c>
      <c r="O84" s="317">
        <f>+O399</f>
        <v>0</v>
      </c>
      <c r="P84" s="108"/>
      <c r="Q84" s="82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</row>
    <row r="85" spans="1:160" ht="18" x14ac:dyDescent="0.2">
      <c r="A85" s="190"/>
      <c r="B85" s="42"/>
      <c r="C85" s="42"/>
      <c r="D85" s="42">
        <v>57</v>
      </c>
      <c r="E85" s="42"/>
      <c r="F85" s="42"/>
      <c r="G85" s="152" t="s">
        <v>314</v>
      </c>
      <c r="H85" s="176">
        <f>H236+H338+H406</f>
        <v>9430000</v>
      </c>
      <c r="I85" s="33">
        <f>I236+I338+I406</f>
        <v>9298219</v>
      </c>
      <c r="J85" s="33">
        <f>J236+J338+J406</f>
        <v>131781</v>
      </c>
      <c r="K85" s="184"/>
      <c r="L85" s="71">
        <f>L236+L338+L406</f>
        <v>6571000</v>
      </c>
      <c r="M85" s="48">
        <f>M236+M338+M406</f>
        <v>5467586</v>
      </c>
      <c r="N85" s="33">
        <f>N236+N338+N406</f>
        <v>1001340</v>
      </c>
      <c r="O85" s="317">
        <f>O236+O338+O406</f>
        <v>6468926</v>
      </c>
      <c r="P85" s="108"/>
      <c r="Q85" s="82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</row>
    <row r="86" spans="1:160" ht="18" x14ac:dyDescent="0.2">
      <c r="A86" s="190"/>
      <c r="B86" s="42"/>
      <c r="C86" s="42"/>
      <c r="D86" s="42"/>
      <c r="E86" s="42" t="s">
        <v>20</v>
      </c>
      <c r="F86" s="42"/>
      <c r="G86" s="152" t="s">
        <v>345</v>
      </c>
      <c r="H86" s="176">
        <f>H237+H339</f>
        <v>6976000</v>
      </c>
      <c r="I86" s="33">
        <f>I237+I339</f>
        <v>6976000</v>
      </c>
      <c r="J86" s="33">
        <f>J237+J339</f>
        <v>0</v>
      </c>
      <c r="K86" s="184">
        <f t="shared" ref="K86:K92" si="13">ROUND(I85/H85*100,2)</f>
        <v>98.6</v>
      </c>
      <c r="L86" s="71">
        <f>L237+L339</f>
        <v>4267000</v>
      </c>
      <c r="M86" s="48">
        <f>M237+M339</f>
        <v>3566400</v>
      </c>
      <c r="N86" s="33">
        <f>N237+N339</f>
        <v>633410</v>
      </c>
      <c r="O86" s="317">
        <f>O237+O339</f>
        <v>4199810</v>
      </c>
      <c r="P86" s="108"/>
      <c r="Q86" s="82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</row>
    <row r="87" spans="1:160" ht="18" x14ac:dyDescent="0.2">
      <c r="A87" s="190"/>
      <c r="B87" s="42"/>
      <c r="C87" s="42"/>
      <c r="D87" s="42"/>
      <c r="E87" s="42" t="s">
        <v>18</v>
      </c>
      <c r="F87" s="42"/>
      <c r="G87" s="152" t="s">
        <v>315</v>
      </c>
      <c r="H87" s="176">
        <f>H88+H89</f>
        <v>2454000</v>
      </c>
      <c r="I87" s="33">
        <f>I88+I89</f>
        <v>2322219</v>
      </c>
      <c r="J87" s="33">
        <f>J88+J89</f>
        <v>131781</v>
      </c>
      <c r="K87" s="184">
        <f t="shared" si="13"/>
        <v>100</v>
      </c>
      <c r="L87" s="71">
        <f>L88+L89</f>
        <v>2304000</v>
      </c>
      <c r="M87" s="48">
        <f>M88+M89</f>
        <v>1901186</v>
      </c>
      <c r="N87" s="33">
        <f>N88+N89</f>
        <v>367930</v>
      </c>
      <c r="O87" s="317">
        <f>O88+O89</f>
        <v>2269116</v>
      </c>
      <c r="P87" s="108"/>
      <c r="Q87" s="82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</row>
    <row r="88" spans="1:160" ht="18" x14ac:dyDescent="0.2">
      <c r="A88" s="190"/>
      <c r="B88" s="42"/>
      <c r="C88" s="42"/>
      <c r="D88" s="42"/>
      <c r="E88" s="42"/>
      <c r="F88" s="42" t="s">
        <v>20</v>
      </c>
      <c r="G88" s="152" t="s">
        <v>348</v>
      </c>
      <c r="H88" s="176">
        <f>H239+H357+H408</f>
        <v>2387000</v>
      </c>
      <c r="I88" s="33">
        <f>I239+I357+I408</f>
        <v>2299088</v>
      </c>
      <c r="J88" s="33">
        <f>J239+J357+J408</f>
        <v>87912</v>
      </c>
      <c r="K88" s="184">
        <f t="shared" si="13"/>
        <v>94.63</v>
      </c>
      <c r="L88" s="71">
        <f>L239+L357+L408</f>
        <v>2261000</v>
      </c>
      <c r="M88" s="48">
        <f>M239+M357+M408</f>
        <v>1881100</v>
      </c>
      <c r="N88" s="33">
        <f>N239+N357+N408</f>
        <v>364885</v>
      </c>
      <c r="O88" s="317">
        <f>O239+O357+O408</f>
        <v>2245985</v>
      </c>
      <c r="P88" s="108"/>
      <c r="Q88" s="82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</row>
    <row r="89" spans="1:160" ht="18" x14ac:dyDescent="0.2">
      <c r="A89" s="190"/>
      <c r="B89" s="42"/>
      <c r="C89" s="42"/>
      <c r="D89" s="42"/>
      <c r="E89" s="42"/>
      <c r="F89" s="42" t="s">
        <v>18</v>
      </c>
      <c r="G89" s="152" t="s">
        <v>316</v>
      </c>
      <c r="H89" s="176">
        <f>H240</f>
        <v>67000</v>
      </c>
      <c r="I89" s="33">
        <f>I240</f>
        <v>23131</v>
      </c>
      <c r="J89" s="33">
        <f>J240</f>
        <v>43869</v>
      </c>
      <c r="K89" s="184">
        <f t="shared" si="13"/>
        <v>96.32</v>
      </c>
      <c r="L89" s="71">
        <f>L240</f>
        <v>43000</v>
      </c>
      <c r="M89" s="48">
        <f>M240</f>
        <v>20086</v>
      </c>
      <c r="N89" s="33">
        <f>N240</f>
        <v>3045</v>
      </c>
      <c r="O89" s="317">
        <f>O240</f>
        <v>23131</v>
      </c>
      <c r="P89" s="108"/>
      <c r="Q89" s="82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</row>
    <row r="90" spans="1:160" ht="33" x14ac:dyDescent="0.2">
      <c r="A90" s="190"/>
      <c r="B90" s="42"/>
      <c r="C90" s="42"/>
      <c r="D90" s="42">
        <v>58</v>
      </c>
      <c r="E90" s="42"/>
      <c r="F90" s="42"/>
      <c r="G90" s="152" t="s">
        <v>83</v>
      </c>
      <c r="H90" s="176">
        <f>+H241+H433</f>
        <v>5398000</v>
      </c>
      <c r="I90" s="33">
        <f>+I241+I433</f>
        <v>5398000</v>
      </c>
      <c r="J90" s="33">
        <f>+J241+J433</f>
        <v>0</v>
      </c>
      <c r="K90" s="184">
        <f t="shared" si="13"/>
        <v>34.520000000000003</v>
      </c>
      <c r="L90" s="71">
        <f>+L241+L433</f>
        <v>5398000</v>
      </c>
      <c r="M90" s="48">
        <f>+M241+M433</f>
        <v>4490980</v>
      </c>
      <c r="N90" s="33">
        <f>+N241+N433</f>
        <v>861226</v>
      </c>
      <c r="O90" s="317">
        <f>+O241+O433</f>
        <v>5352206</v>
      </c>
      <c r="P90" s="108"/>
      <c r="Q90" s="82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</row>
    <row r="91" spans="1:160" ht="18" x14ac:dyDescent="0.2">
      <c r="A91" s="190"/>
      <c r="B91" s="42"/>
      <c r="C91" s="42"/>
      <c r="D91" s="42">
        <v>59</v>
      </c>
      <c r="E91" s="42"/>
      <c r="F91" s="42"/>
      <c r="G91" s="152" t="s">
        <v>161</v>
      </c>
      <c r="H91" s="176">
        <f>H147+H359</f>
        <v>175000</v>
      </c>
      <c r="I91" s="33">
        <f>I147+I359</f>
        <v>51272</v>
      </c>
      <c r="J91" s="33">
        <f>J147+J359</f>
        <v>123728</v>
      </c>
      <c r="K91" s="184">
        <f t="shared" si="13"/>
        <v>100</v>
      </c>
      <c r="L91" s="71">
        <f>L147+L359</f>
        <v>100000</v>
      </c>
      <c r="M91" s="48">
        <f>M147+M359</f>
        <v>51272</v>
      </c>
      <c r="N91" s="33">
        <f>N147+N359</f>
        <v>0</v>
      </c>
      <c r="O91" s="317">
        <f>O147+O359</f>
        <v>51272</v>
      </c>
      <c r="P91" s="108"/>
      <c r="Q91" s="82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</row>
    <row r="92" spans="1:160" ht="18" x14ac:dyDescent="0.2">
      <c r="A92" s="190"/>
      <c r="B92" s="42"/>
      <c r="C92" s="42"/>
      <c r="D92" s="42" t="s">
        <v>97</v>
      </c>
      <c r="E92" s="42"/>
      <c r="F92" s="42"/>
      <c r="G92" s="152" t="s">
        <v>162</v>
      </c>
      <c r="H92" s="176">
        <f>H93</f>
        <v>0</v>
      </c>
      <c r="I92" s="33">
        <f>I93</f>
        <v>0</v>
      </c>
      <c r="J92" s="33">
        <f>J93</f>
        <v>0</v>
      </c>
      <c r="K92" s="184">
        <f t="shared" si="13"/>
        <v>29.3</v>
      </c>
      <c r="L92" s="71">
        <f>L93</f>
        <v>0</v>
      </c>
      <c r="M92" s="48">
        <f>M93</f>
        <v>0</v>
      </c>
      <c r="N92" s="33">
        <f>N93</f>
        <v>0</v>
      </c>
      <c r="O92" s="317">
        <f>O93</f>
        <v>0</v>
      </c>
      <c r="P92" s="108"/>
      <c r="Q92" s="82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</row>
    <row r="93" spans="1:160" ht="18" x14ac:dyDescent="0.2">
      <c r="A93" s="190"/>
      <c r="B93" s="42"/>
      <c r="C93" s="42"/>
      <c r="D93" s="42">
        <v>71</v>
      </c>
      <c r="E93" s="42"/>
      <c r="F93" s="42"/>
      <c r="G93" s="152" t="s">
        <v>392</v>
      </c>
      <c r="H93" s="176">
        <f>H244+H362</f>
        <v>0</v>
      </c>
      <c r="I93" s="33">
        <f>I244+I362</f>
        <v>0</v>
      </c>
      <c r="J93" s="33">
        <f>J244+J362</f>
        <v>0</v>
      </c>
      <c r="K93" s="184"/>
      <c r="L93" s="71">
        <f>L244+L362</f>
        <v>0</v>
      </c>
      <c r="M93" s="48">
        <f>M244+M362</f>
        <v>0</v>
      </c>
      <c r="N93" s="33">
        <f>N244+N362</f>
        <v>0</v>
      </c>
      <c r="O93" s="317">
        <f>O244+O362</f>
        <v>0</v>
      </c>
      <c r="P93" s="108"/>
      <c r="Q93" s="82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</row>
    <row r="94" spans="1:160" ht="18" x14ac:dyDescent="0.2">
      <c r="A94" s="190"/>
      <c r="B94" s="42"/>
      <c r="C94" s="42"/>
      <c r="D94" s="42">
        <v>79</v>
      </c>
      <c r="E94" s="42"/>
      <c r="F94" s="42"/>
      <c r="G94" s="152" t="s">
        <v>164</v>
      </c>
      <c r="H94" s="176">
        <f>H95+H96</f>
        <v>0</v>
      </c>
      <c r="I94" s="33">
        <f>I95+I96</f>
        <v>0</v>
      </c>
      <c r="J94" s="33">
        <f>J95+J96</f>
        <v>0</v>
      </c>
      <c r="K94" s="184"/>
      <c r="L94" s="71">
        <f>L95+L96</f>
        <v>0</v>
      </c>
      <c r="M94" s="48">
        <f>M95+M96</f>
        <v>0</v>
      </c>
      <c r="N94" s="33">
        <f>N95+N96</f>
        <v>0</v>
      </c>
      <c r="O94" s="317">
        <f>O95+O96</f>
        <v>0</v>
      </c>
      <c r="P94" s="108"/>
      <c r="Q94" s="82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</row>
    <row r="95" spans="1:160" ht="18" x14ac:dyDescent="0.2">
      <c r="A95" s="190"/>
      <c r="B95" s="42"/>
      <c r="C95" s="42"/>
      <c r="D95" s="42" t="s">
        <v>98</v>
      </c>
      <c r="E95" s="42"/>
      <c r="F95" s="42"/>
      <c r="G95" s="152" t="s">
        <v>397</v>
      </c>
      <c r="H95" s="176">
        <f>H437</f>
        <v>0</v>
      </c>
      <c r="I95" s="33">
        <f>I437</f>
        <v>0</v>
      </c>
      <c r="J95" s="33">
        <f>J437</f>
        <v>0</v>
      </c>
      <c r="K95" s="184"/>
      <c r="L95" s="71">
        <f>L437</f>
        <v>0</v>
      </c>
      <c r="M95" s="48">
        <f>M437</f>
        <v>0</v>
      </c>
      <c r="N95" s="33">
        <f>N437</f>
        <v>0</v>
      </c>
      <c r="O95" s="317">
        <f>O437</f>
        <v>0</v>
      </c>
      <c r="P95" s="108"/>
      <c r="Q95" s="82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</row>
    <row r="96" spans="1:160" ht="18" x14ac:dyDescent="0.2">
      <c r="A96" s="190"/>
      <c r="B96" s="42"/>
      <c r="C96" s="42"/>
      <c r="D96" s="42">
        <v>81</v>
      </c>
      <c r="E96" s="42"/>
      <c r="F96" s="42"/>
      <c r="G96" s="152" t="s">
        <v>398</v>
      </c>
      <c r="H96" s="176">
        <f>H372</f>
        <v>0</v>
      </c>
      <c r="I96" s="33">
        <f>I372</f>
        <v>0</v>
      </c>
      <c r="J96" s="33">
        <f>J372</f>
        <v>0</v>
      </c>
      <c r="K96" s="184"/>
      <c r="L96" s="71">
        <f>L372</f>
        <v>0</v>
      </c>
      <c r="M96" s="48">
        <f>M372</f>
        <v>0</v>
      </c>
      <c r="N96" s="33">
        <f>N372</f>
        <v>0</v>
      </c>
      <c r="O96" s="317">
        <f>O372</f>
        <v>0</v>
      </c>
      <c r="P96" s="108"/>
      <c r="Q96" s="82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</row>
    <row r="97" spans="1:160" ht="18" x14ac:dyDescent="0.2">
      <c r="A97" s="194"/>
      <c r="B97" s="125"/>
      <c r="C97" s="125"/>
      <c r="D97" s="125">
        <v>85</v>
      </c>
      <c r="E97" s="125"/>
      <c r="F97" s="125"/>
      <c r="G97" s="159" t="s">
        <v>87</v>
      </c>
      <c r="H97" s="179">
        <f>+H251+H373+H440</f>
        <v>0</v>
      </c>
      <c r="I97" s="118">
        <f>+I251+I373+I440</f>
        <v>-145746</v>
      </c>
      <c r="J97" s="118">
        <f>+J251+J373+J440</f>
        <v>0</v>
      </c>
      <c r="K97" s="180"/>
      <c r="L97" s="290">
        <f>+L251+L373+L440</f>
        <v>0</v>
      </c>
      <c r="M97" s="319">
        <f>+M251+M373+M440</f>
        <v>-141053</v>
      </c>
      <c r="N97" s="118">
        <f>+N251+N373+N440</f>
        <v>-5469</v>
      </c>
      <c r="O97" s="320">
        <f>+O251+O373+O440</f>
        <v>-146522</v>
      </c>
      <c r="P97" s="108"/>
      <c r="Q97" s="82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</row>
    <row r="98" spans="1:160" ht="33" x14ac:dyDescent="0.2">
      <c r="A98" s="362" t="s">
        <v>99</v>
      </c>
      <c r="B98" s="363"/>
      <c r="C98" s="363"/>
      <c r="D98" s="363"/>
      <c r="E98" s="363"/>
      <c r="F98" s="363"/>
      <c r="G98" s="154" t="s">
        <v>100</v>
      </c>
      <c r="H98" s="178">
        <f>H99+H150</f>
        <v>276430</v>
      </c>
      <c r="I98" s="64">
        <f>I99+I150</f>
        <v>216147</v>
      </c>
      <c r="J98" s="64">
        <f>J99+J150</f>
        <v>60283</v>
      </c>
      <c r="K98" s="175">
        <f>ROUND(I98/H98*100,2)</f>
        <v>78.19</v>
      </c>
      <c r="L98" s="289">
        <f>L99+L150</f>
        <v>170500</v>
      </c>
      <c r="M98" s="65">
        <f>M99+M150</f>
        <v>83526</v>
      </c>
      <c r="N98" s="64">
        <f>N99+N150</f>
        <v>7536</v>
      </c>
      <c r="O98" s="318">
        <f>O99+O150</f>
        <v>91062</v>
      </c>
      <c r="P98" s="108"/>
      <c r="Q98" s="82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</row>
    <row r="99" spans="1:160" ht="18" x14ac:dyDescent="0.2">
      <c r="A99" s="190"/>
      <c r="B99" s="42"/>
      <c r="C99" s="42"/>
      <c r="D99" s="42" t="s">
        <v>20</v>
      </c>
      <c r="E99" s="42"/>
      <c r="F99" s="42"/>
      <c r="G99" s="160" t="s">
        <v>153</v>
      </c>
      <c r="H99" s="176">
        <f>H100+H129+H147</f>
        <v>276430</v>
      </c>
      <c r="I99" s="33">
        <f>I100+I129+I147</f>
        <v>216147</v>
      </c>
      <c r="J99" s="33">
        <f>J100+J129+J147</f>
        <v>60283</v>
      </c>
      <c r="K99" s="184">
        <f>ROUND(I99/H99*100,2)</f>
        <v>78.19</v>
      </c>
      <c r="L99" s="71">
        <f>L100+L129+L147</f>
        <v>170500</v>
      </c>
      <c r="M99" s="48">
        <f>M100+M129+M147</f>
        <v>83526</v>
      </c>
      <c r="N99" s="33">
        <f>N100+N129+N147</f>
        <v>7536</v>
      </c>
      <c r="O99" s="317">
        <f>O100+O129+O147</f>
        <v>91062</v>
      </c>
      <c r="P99" s="108"/>
      <c r="Q99" s="82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</row>
    <row r="100" spans="1:160" ht="18" x14ac:dyDescent="0.2">
      <c r="A100" s="190"/>
      <c r="B100" s="42"/>
      <c r="C100" s="42"/>
      <c r="D100" s="42" t="s">
        <v>89</v>
      </c>
      <c r="E100" s="42"/>
      <c r="F100" s="42"/>
      <c r="G100" s="160" t="s">
        <v>273</v>
      </c>
      <c r="H100" s="176">
        <f>H101+H122+H120</f>
        <v>166430</v>
      </c>
      <c r="I100" s="33">
        <f>I101+I122+I120</f>
        <v>163880</v>
      </c>
      <c r="J100" s="33">
        <f>J101+J122+J120</f>
        <v>2550</v>
      </c>
      <c r="K100" s="184"/>
      <c r="L100" s="71">
        <f>L101+L122+L120</f>
        <v>68500</v>
      </c>
      <c r="M100" s="48">
        <f>M101+M122+M120</f>
        <v>32227</v>
      </c>
      <c r="N100" s="33">
        <f>N101+N122+N120</f>
        <v>6568</v>
      </c>
      <c r="O100" s="317">
        <f>O101+O122+O120</f>
        <v>38795</v>
      </c>
      <c r="P100" s="108"/>
      <c r="Q100" s="82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</row>
    <row r="101" spans="1:160" ht="18" x14ac:dyDescent="0.2">
      <c r="A101" s="190"/>
      <c r="B101" s="42"/>
      <c r="C101" s="42"/>
      <c r="D101" s="42"/>
      <c r="E101" s="42" t="s">
        <v>20</v>
      </c>
      <c r="F101" s="42"/>
      <c r="G101" s="152" t="s">
        <v>292</v>
      </c>
      <c r="H101" s="176">
        <f>SUM(H102:H119)</f>
        <v>159430</v>
      </c>
      <c r="I101" s="33">
        <f>SUM(I102:I119)</f>
        <v>159430</v>
      </c>
      <c r="J101" s="33">
        <f>SUM(J102:J119)</f>
        <v>0</v>
      </c>
      <c r="K101" s="184"/>
      <c r="L101" s="71">
        <f>SUM(L102:L119)</f>
        <v>63100</v>
      </c>
      <c r="M101" s="48">
        <f>SUM(M102:M119)</f>
        <v>31518</v>
      </c>
      <c r="N101" s="33">
        <f>SUM(N102:N119)</f>
        <v>6423</v>
      </c>
      <c r="O101" s="317">
        <f>SUM(O102:O119)</f>
        <v>37941</v>
      </c>
      <c r="P101" s="108"/>
      <c r="Q101" s="82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</row>
    <row r="102" spans="1:160" ht="18" x14ac:dyDescent="0.2">
      <c r="A102" s="191"/>
      <c r="B102" s="122"/>
      <c r="C102" s="122"/>
      <c r="D102" s="122"/>
      <c r="E102" s="122"/>
      <c r="F102" s="122" t="s">
        <v>20</v>
      </c>
      <c r="G102" s="153" t="s">
        <v>293</v>
      </c>
      <c r="H102" s="181">
        <v>152000</v>
      </c>
      <c r="I102" s="31">
        <v>152000</v>
      </c>
      <c r="J102" s="31">
        <f>H102-I102</f>
        <v>0</v>
      </c>
      <c r="K102" s="184"/>
      <c r="L102" s="284">
        <v>58000</v>
      </c>
      <c r="M102" s="309">
        <v>27749</v>
      </c>
      <c r="N102" s="31">
        <v>5713</v>
      </c>
      <c r="O102" s="308">
        <f t="shared" ref="O102:O119" si="14">+M102+N102</f>
        <v>33462</v>
      </c>
      <c r="P102" s="108"/>
      <c r="Q102" s="82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</row>
    <row r="103" spans="1:160" s="101" customFormat="1" ht="18" x14ac:dyDescent="0.2">
      <c r="A103" s="195"/>
      <c r="B103" s="126"/>
      <c r="C103" s="126"/>
      <c r="D103" s="126"/>
      <c r="E103" s="126"/>
      <c r="F103" s="126"/>
      <c r="G103" s="161" t="s">
        <v>375</v>
      </c>
      <c r="H103" s="182">
        <v>0</v>
      </c>
      <c r="I103" s="97">
        <v>0</v>
      </c>
      <c r="J103" s="97">
        <f t="shared" ref="J103:J128" si="15">H103-I103</f>
        <v>0</v>
      </c>
      <c r="K103" s="225"/>
      <c r="L103" s="291">
        <v>0</v>
      </c>
      <c r="M103" s="321">
        <v>0</v>
      </c>
      <c r="N103" s="97">
        <v>0</v>
      </c>
      <c r="O103" s="322">
        <v>0</v>
      </c>
      <c r="P103" s="145"/>
      <c r="Q103" s="146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  <c r="AQ103" s="98"/>
      <c r="AR103" s="98"/>
      <c r="AS103" s="98"/>
      <c r="AT103" s="98"/>
      <c r="AU103" s="98"/>
      <c r="AV103" s="98"/>
      <c r="AW103" s="98"/>
      <c r="AX103" s="98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  <c r="BQ103" s="99"/>
      <c r="BR103" s="99"/>
      <c r="BS103" s="99"/>
      <c r="BT103" s="99"/>
      <c r="BU103" s="99"/>
      <c r="BV103" s="99"/>
      <c r="BW103" s="99"/>
      <c r="BX103" s="99"/>
      <c r="BY103" s="99"/>
      <c r="BZ103" s="99"/>
      <c r="CA103" s="99"/>
      <c r="CB103" s="99"/>
      <c r="CC103" s="99"/>
      <c r="CD103" s="99"/>
      <c r="CE103" s="99"/>
      <c r="CF103" s="99"/>
      <c r="CG103" s="99"/>
      <c r="CH103" s="99"/>
      <c r="CI103" s="99"/>
      <c r="CJ103" s="99"/>
      <c r="CK103" s="99"/>
      <c r="CL103" s="99"/>
      <c r="CM103" s="99"/>
      <c r="CN103" s="99"/>
      <c r="CO103" s="99"/>
      <c r="CP103" s="99"/>
      <c r="CQ103" s="99"/>
      <c r="CR103" s="99"/>
      <c r="CS103" s="99"/>
      <c r="CT103" s="99"/>
      <c r="CU103" s="99"/>
      <c r="CV103" s="99"/>
      <c r="CW103" s="99"/>
      <c r="CX103" s="99"/>
      <c r="CY103" s="99"/>
      <c r="CZ103" s="99"/>
      <c r="DA103" s="99"/>
      <c r="DB103" s="99"/>
      <c r="DC103" s="99"/>
      <c r="DD103" s="99"/>
      <c r="DE103" s="99"/>
      <c r="DF103" s="99"/>
      <c r="DG103" s="99"/>
      <c r="DH103" s="99"/>
      <c r="DI103" s="100"/>
      <c r="DJ103" s="100"/>
      <c r="DK103" s="100"/>
      <c r="DL103" s="100"/>
      <c r="DM103" s="100"/>
      <c r="DN103" s="100"/>
      <c r="DO103" s="100"/>
      <c r="DP103" s="100"/>
      <c r="DQ103" s="100"/>
      <c r="DR103" s="100"/>
      <c r="DS103" s="100"/>
      <c r="DT103" s="100"/>
      <c r="DU103" s="100"/>
      <c r="DV103" s="100"/>
      <c r="DW103" s="100"/>
      <c r="DX103" s="100"/>
      <c r="DY103" s="100"/>
      <c r="DZ103" s="100"/>
      <c r="EA103" s="100"/>
      <c r="EB103" s="100"/>
      <c r="EC103" s="100"/>
      <c r="ED103" s="100"/>
      <c r="EE103" s="100"/>
      <c r="EF103" s="100"/>
      <c r="EG103" s="100"/>
      <c r="EH103" s="100"/>
      <c r="EI103" s="100"/>
      <c r="EJ103" s="100"/>
      <c r="EK103" s="100"/>
      <c r="EL103" s="100"/>
      <c r="EM103" s="100"/>
      <c r="EN103" s="100"/>
      <c r="EO103" s="100"/>
      <c r="EP103" s="100"/>
      <c r="EQ103" s="100"/>
      <c r="ER103" s="100"/>
      <c r="ES103" s="100"/>
      <c r="ET103" s="100"/>
      <c r="EU103" s="100"/>
      <c r="EV103" s="100"/>
      <c r="EW103" s="100"/>
      <c r="EX103" s="100"/>
      <c r="EY103" s="100"/>
      <c r="EZ103" s="100"/>
      <c r="FA103" s="100"/>
      <c r="FB103" s="100"/>
      <c r="FC103" s="100"/>
      <c r="FD103" s="100"/>
    </row>
    <row r="104" spans="1:160" ht="18" x14ac:dyDescent="0.2">
      <c r="A104" s="191"/>
      <c r="B104" s="122"/>
      <c r="C104" s="122"/>
      <c r="D104" s="122"/>
      <c r="E104" s="122"/>
      <c r="F104" s="122" t="s">
        <v>18</v>
      </c>
      <c r="G104" s="153" t="s">
        <v>103</v>
      </c>
      <c r="H104" s="181"/>
      <c r="I104" s="31"/>
      <c r="J104" s="31">
        <f t="shared" si="15"/>
        <v>0</v>
      </c>
      <c r="K104" s="184"/>
      <c r="L104" s="284"/>
      <c r="M104" s="309"/>
      <c r="N104" s="31"/>
      <c r="O104" s="308">
        <f t="shared" si="14"/>
        <v>0</v>
      </c>
      <c r="P104" s="108"/>
      <c r="Q104" s="82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</row>
    <row r="105" spans="1:160" ht="18" x14ac:dyDescent="0.2">
      <c r="A105" s="191"/>
      <c r="B105" s="122"/>
      <c r="C105" s="122"/>
      <c r="D105" s="122"/>
      <c r="E105" s="122"/>
      <c r="F105" s="122"/>
      <c r="G105" s="153" t="s">
        <v>104</v>
      </c>
      <c r="H105" s="181"/>
      <c r="I105" s="31"/>
      <c r="J105" s="31">
        <f t="shared" si="15"/>
        <v>0</v>
      </c>
      <c r="K105" s="184"/>
      <c r="L105" s="284"/>
      <c r="M105" s="309"/>
      <c r="N105" s="31"/>
      <c r="O105" s="308">
        <f t="shared" si="14"/>
        <v>0</v>
      </c>
      <c r="P105" s="108"/>
      <c r="Q105" s="82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</row>
    <row r="106" spans="1:160" ht="18" x14ac:dyDescent="0.2">
      <c r="A106" s="191"/>
      <c r="B106" s="122"/>
      <c r="C106" s="122"/>
      <c r="D106" s="122"/>
      <c r="E106" s="122"/>
      <c r="F106" s="122" t="s">
        <v>7</v>
      </c>
      <c r="G106" s="153" t="s">
        <v>105</v>
      </c>
      <c r="H106" s="181"/>
      <c r="I106" s="31"/>
      <c r="J106" s="31">
        <f t="shared" si="15"/>
        <v>0</v>
      </c>
      <c r="K106" s="184"/>
      <c r="L106" s="284"/>
      <c r="M106" s="309"/>
      <c r="N106" s="31"/>
      <c r="O106" s="308">
        <f t="shared" si="14"/>
        <v>0</v>
      </c>
      <c r="P106" s="108"/>
      <c r="Q106" s="82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</row>
    <row r="107" spans="1:160" ht="18" x14ac:dyDescent="0.2">
      <c r="A107" s="191"/>
      <c r="B107" s="122"/>
      <c r="C107" s="122"/>
      <c r="D107" s="122"/>
      <c r="E107" s="122"/>
      <c r="F107" s="122" t="s">
        <v>136</v>
      </c>
      <c r="G107" s="153" t="s">
        <v>106</v>
      </c>
      <c r="H107" s="181">
        <v>3430</v>
      </c>
      <c r="I107" s="31">
        <v>3430</v>
      </c>
      <c r="J107" s="31">
        <f t="shared" si="15"/>
        <v>0</v>
      </c>
      <c r="K107" s="184"/>
      <c r="L107" s="284">
        <v>3100</v>
      </c>
      <c r="M107" s="309">
        <v>2450</v>
      </c>
      <c r="N107" s="31">
        <v>426</v>
      </c>
      <c r="O107" s="308">
        <f t="shared" si="14"/>
        <v>2876</v>
      </c>
      <c r="P107" s="108"/>
      <c r="Q107" s="82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</row>
    <row r="108" spans="1:160" ht="18" x14ac:dyDescent="0.2">
      <c r="A108" s="191"/>
      <c r="B108" s="122"/>
      <c r="C108" s="122"/>
      <c r="D108" s="122"/>
      <c r="E108" s="122"/>
      <c r="F108" s="122">
        <v>17</v>
      </c>
      <c r="G108" s="358" t="s">
        <v>409</v>
      </c>
      <c r="H108" s="181">
        <v>4000</v>
      </c>
      <c r="I108" s="31">
        <v>4000</v>
      </c>
      <c r="J108" s="31">
        <f t="shared" si="15"/>
        <v>0</v>
      </c>
      <c r="K108" s="184"/>
      <c r="L108" s="284">
        <v>2000</v>
      </c>
      <c r="M108" s="309">
        <v>1319</v>
      </c>
      <c r="N108" s="31">
        <v>284</v>
      </c>
      <c r="O108" s="308">
        <f t="shared" si="14"/>
        <v>1603</v>
      </c>
      <c r="P108" s="108"/>
      <c r="Q108" s="82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</row>
    <row r="109" spans="1:160" ht="18" x14ac:dyDescent="0.2">
      <c r="A109" s="191"/>
      <c r="B109" s="122"/>
      <c r="C109" s="122"/>
      <c r="D109" s="122"/>
      <c r="E109" s="122"/>
      <c r="F109" s="122"/>
      <c r="G109" s="153" t="s">
        <v>108</v>
      </c>
      <c r="H109" s="181"/>
      <c r="I109" s="31"/>
      <c r="J109" s="31">
        <f t="shared" si="15"/>
        <v>0</v>
      </c>
      <c r="K109" s="184"/>
      <c r="L109" s="284"/>
      <c r="M109" s="309"/>
      <c r="N109" s="31"/>
      <c r="O109" s="308">
        <f t="shared" si="14"/>
        <v>0</v>
      </c>
      <c r="P109" s="108"/>
      <c r="Q109" s="82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</row>
    <row r="110" spans="1:160" ht="18" x14ac:dyDescent="0.2">
      <c r="A110" s="191"/>
      <c r="B110" s="122"/>
      <c r="C110" s="122"/>
      <c r="D110" s="122"/>
      <c r="E110" s="122"/>
      <c r="F110" s="122" t="s">
        <v>109</v>
      </c>
      <c r="G110" s="153" t="s">
        <v>110</v>
      </c>
      <c r="H110" s="181"/>
      <c r="I110" s="31"/>
      <c r="J110" s="31">
        <f t="shared" si="15"/>
        <v>0</v>
      </c>
      <c r="K110" s="184"/>
      <c r="L110" s="284"/>
      <c r="M110" s="309"/>
      <c r="N110" s="31"/>
      <c r="O110" s="308">
        <f t="shared" si="14"/>
        <v>0</v>
      </c>
      <c r="P110" s="108"/>
      <c r="Q110" s="82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</row>
    <row r="111" spans="1:160" ht="18" x14ac:dyDescent="0.2">
      <c r="A111" s="191"/>
      <c r="B111" s="122"/>
      <c r="C111" s="122"/>
      <c r="D111" s="122"/>
      <c r="E111" s="122"/>
      <c r="F111" s="122" t="s">
        <v>111</v>
      </c>
      <c r="G111" s="153" t="s">
        <v>112</v>
      </c>
      <c r="H111" s="181"/>
      <c r="I111" s="31"/>
      <c r="J111" s="31">
        <f t="shared" si="15"/>
        <v>0</v>
      </c>
      <c r="K111" s="184"/>
      <c r="L111" s="284"/>
      <c r="M111" s="309"/>
      <c r="N111" s="31"/>
      <c r="O111" s="308">
        <f t="shared" si="14"/>
        <v>0</v>
      </c>
      <c r="P111" s="108"/>
      <c r="Q111" s="82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</row>
    <row r="112" spans="1:160" ht="18" x14ac:dyDescent="0.2">
      <c r="A112" s="191"/>
      <c r="B112" s="122"/>
      <c r="C112" s="122"/>
      <c r="D112" s="122"/>
      <c r="E112" s="122"/>
      <c r="F112" s="122"/>
      <c r="G112" s="153" t="s">
        <v>113</v>
      </c>
      <c r="H112" s="181"/>
      <c r="I112" s="31"/>
      <c r="J112" s="31">
        <f t="shared" si="15"/>
        <v>0</v>
      </c>
      <c r="K112" s="184"/>
      <c r="L112" s="284"/>
      <c r="M112" s="309"/>
      <c r="N112" s="31"/>
      <c r="O112" s="308">
        <f t="shared" si="14"/>
        <v>0</v>
      </c>
      <c r="P112" s="108"/>
      <c r="Q112" s="82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</row>
    <row r="113" spans="1:160" ht="18" x14ac:dyDescent="0.2">
      <c r="A113" s="191"/>
      <c r="B113" s="122"/>
      <c r="C113" s="122"/>
      <c r="D113" s="122"/>
      <c r="E113" s="122"/>
      <c r="F113" s="122"/>
      <c r="G113" s="153" t="s">
        <v>114</v>
      </c>
      <c r="H113" s="181"/>
      <c r="I113" s="31"/>
      <c r="J113" s="31">
        <f t="shared" si="15"/>
        <v>0</v>
      </c>
      <c r="K113" s="184"/>
      <c r="L113" s="284"/>
      <c r="M113" s="309"/>
      <c r="N113" s="31"/>
      <c r="O113" s="308">
        <f t="shared" si="14"/>
        <v>0</v>
      </c>
      <c r="P113" s="108"/>
      <c r="Q113" s="82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</row>
    <row r="114" spans="1:160" ht="33" x14ac:dyDescent="0.2">
      <c r="A114" s="191"/>
      <c r="B114" s="122"/>
      <c r="C114" s="122"/>
      <c r="D114" s="122"/>
      <c r="E114" s="122"/>
      <c r="F114" s="122"/>
      <c r="G114" s="153" t="s">
        <v>115</v>
      </c>
      <c r="H114" s="181"/>
      <c r="I114" s="31"/>
      <c r="J114" s="31">
        <f t="shared" si="15"/>
        <v>0</v>
      </c>
      <c r="K114" s="184"/>
      <c r="L114" s="284"/>
      <c r="M114" s="309"/>
      <c r="N114" s="31"/>
      <c r="O114" s="308">
        <f t="shared" si="14"/>
        <v>0</v>
      </c>
      <c r="P114" s="108"/>
      <c r="Q114" s="82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</row>
    <row r="115" spans="1:160" ht="18" x14ac:dyDescent="0.2">
      <c r="A115" s="191"/>
      <c r="B115" s="122"/>
      <c r="C115" s="122"/>
      <c r="D115" s="122"/>
      <c r="E115" s="122"/>
      <c r="F115" s="122">
        <v>13</v>
      </c>
      <c r="G115" s="153" t="s">
        <v>116</v>
      </c>
      <c r="H115" s="181"/>
      <c r="I115" s="31"/>
      <c r="J115" s="31">
        <f t="shared" si="15"/>
        <v>0</v>
      </c>
      <c r="K115" s="184"/>
      <c r="L115" s="284"/>
      <c r="M115" s="309"/>
      <c r="N115" s="31"/>
      <c r="O115" s="308">
        <f t="shared" si="14"/>
        <v>0</v>
      </c>
      <c r="P115" s="108"/>
      <c r="Q115" s="82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</row>
    <row r="116" spans="1:160" ht="18" x14ac:dyDescent="0.2">
      <c r="A116" s="191"/>
      <c r="B116" s="122"/>
      <c r="C116" s="122"/>
      <c r="D116" s="122"/>
      <c r="E116" s="122"/>
      <c r="F116" s="122"/>
      <c r="G116" s="153" t="s">
        <v>117</v>
      </c>
      <c r="H116" s="181"/>
      <c r="I116" s="31"/>
      <c r="J116" s="31">
        <f t="shared" si="15"/>
        <v>0</v>
      </c>
      <c r="K116" s="184"/>
      <c r="L116" s="284"/>
      <c r="M116" s="309"/>
      <c r="N116" s="31"/>
      <c r="O116" s="308">
        <f t="shared" si="14"/>
        <v>0</v>
      </c>
      <c r="P116" s="108"/>
      <c r="Q116" s="82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</row>
    <row r="117" spans="1:160" ht="33" x14ac:dyDescent="0.2">
      <c r="A117" s="191"/>
      <c r="B117" s="122"/>
      <c r="C117" s="122"/>
      <c r="D117" s="122"/>
      <c r="E117" s="122"/>
      <c r="F117" s="122"/>
      <c r="G117" s="153" t="s">
        <v>118</v>
      </c>
      <c r="H117" s="181"/>
      <c r="I117" s="31"/>
      <c r="J117" s="31">
        <f t="shared" si="15"/>
        <v>0</v>
      </c>
      <c r="K117" s="184"/>
      <c r="L117" s="284"/>
      <c r="M117" s="309"/>
      <c r="N117" s="31"/>
      <c r="O117" s="308">
        <f t="shared" si="14"/>
        <v>0</v>
      </c>
      <c r="P117" s="108"/>
      <c r="Q117" s="82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</row>
    <row r="118" spans="1:160" ht="18" x14ac:dyDescent="0.2">
      <c r="A118" s="191"/>
      <c r="B118" s="122"/>
      <c r="C118" s="122"/>
      <c r="D118" s="122"/>
      <c r="E118" s="122"/>
      <c r="F118" s="122"/>
      <c r="G118" s="153" t="s">
        <v>119</v>
      </c>
      <c r="H118" s="181"/>
      <c r="I118" s="31"/>
      <c r="J118" s="31">
        <f t="shared" si="15"/>
        <v>0</v>
      </c>
      <c r="K118" s="184"/>
      <c r="L118" s="284"/>
      <c r="M118" s="309"/>
      <c r="N118" s="31"/>
      <c r="O118" s="308">
        <f t="shared" si="14"/>
        <v>0</v>
      </c>
      <c r="P118" s="108"/>
      <c r="Q118" s="82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</row>
    <row r="119" spans="1:160" ht="18" x14ac:dyDescent="0.2">
      <c r="A119" s="191"/>
      <c r="B119" s="122"/>
      <c r="C119" s="122"/>
      <c r="D119" s="122"/>
      <c r="E119" s="122"/>
      <c r="F119" s="122" t="s">
        <v>91</v>
      </c>
      <c r="G119" s="153" t="s">
        <v>120</v>
      </c>
      <c r="H119" s="181"/>
      <c r="I119" s="31"/>
      <c r="J119" s="31">
        <f t="shared" si="15"/>
        <v>0</v>
      </c>
      <c r="K119" s="184"/>
      <c r="L119" s="284"/>
      <c r="M119" s="309"/>
      <c r="N119" s="31"/>
      <c r="O119" s="308">
        <f t="shared" si="14"/>
        <v>0</v>
      </c>
      <c r="P119" s="108"/>
      <c r="Q119" s="82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</row>
    <row r="120" spans="1:160" ht="18" x14ac:dyDescent="0.2">
      <c r="A120" s="191"/>
      <c r="B120" s="122"/>
      <c r="C120" s="122"/>
      <c r="D120" s="122"/>
      <c r="E120" s="127" t="s">
        <v>58</v>
      </c>
      <c r="F120" s="42"/>
      <c r="G120" s="152" t="s">
        <v>369</v>
      </c>
      <c r="H120" s="183">
        <f>H121</f>
        <v>4000</v>
      </c>
      <c r="I120" s="34">
        <f>I121</f>
        <v>1450</v>
      </c>
      <c r="J120" s="34">
        <f>J121</f>
        <v>2550</v>
      </c>
      <c r="K120" s="184"/>
      <c r="L120" s="292">
        <f>L121</f>
        <v>4000</v>
      </c>
      <c r="M120" s="323">
        <f>M121</f>
        <v>0</v>
      </c>
      <c r="N120" s="34">
        <f>N121</f>
        <v>0</v>
      </c>
      <c r="O120" s="196">
        <f>O121</f>
        <v>0</v>
      </c>
      <c r="P120" s="108"/>
      <c r="Q120" s="82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</row>
    <row r="121" spans="1:160" ht="18" x14ac:dyDescent="0.2">
      <c r="A121" s="191"/>
      <c r="B121" s="122"/>
      <c r="C121" s="122"/>
      <c r="D121" s="122"/>
      <c r="E121" s="122"/>
      <c r="F121" s="128" t="s">
        <v>368</v>
      </c>
      <c r="G121" s="153" t="s">
        <v>370</v>
      </c>
      <c r="H121" s="181">
        <v>4000</v>
      </c>
      <c r="I121" s="31">
        <v>1450</v>
      </c>
      <c r="J121" s="31">
        <f t="shared" si="15"/>
        <v>2550</v>
      </c>
      <c r="K121" s="184"/>
      <c r="L121" s="284">
        <v>4000</v>
      </c>
      <c r="M121" s="309"/>
      <c r="N121" s="31"/>
      <c r="O121" s="308">
        <v>0</v>
      </c>
      <c r="P121" s="108"/>
      <c r="Q121" s="82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</row>
    <row r="122" spans="1:160" ht="18" x14ac:dyDescent="0.2">
      <c r="A122" s="190"/>
      <c r="B122" s="42"/>
      <c r="C122" s="42"/>
      <c r="D122" s="42"/>
      <c r="E122" s="42" t="s">
        <v>35</v>
      </c>
      <c r="F122" s="42"/>
      <c r="G122" s="152" t="s">
        <v>294</v>
      </c>
      <c r="H122" s="176">
        <f>H123+H124+H125+H126+H127+H128</f>
        <v>3000</v>
      </c>
      <c r="I122" s="33">
        <f>I123+I124+I125+I126+I127+I128</f>
        <v>3000</v>
      </c>
      <c r="J122" s="33">
        <f>J123+J124+J125+J126+J127+J128</f>
        <v>0</v>
      </c>
      <c r="K122" s="184"/>
      <c r="L122" s="71">
        <f>L123+L124+L125+L126+L127+L128</f>
        <v>1400</v>
      </c>
      <c r="M122" s="48">
        <f>M123+M124+M125+M126+M127+M128</f>
        <v>709</v>
      </c>
      <c r="N122" s="33">
        <f>N123+N124+N125+N126+N127+N128</f>
        <v>145</v>
      </c>
      <c r="O122" s="317">
        <f>O123+O124+O125+O126+O127+O128</f>
        <v>854</v>
      </c>
      <c r="P122" s="108"/>
      <c r="Q122" s="82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</row>
    <row r="123" spans="1:160" ht="18" x14ac:dyDescent="0.2">
      <c r="A123" s="191"/>
      <c r="B123" s="122"/>
      <c r="C123" s="122"/>
      <c r="D123" s="122"/>
      <c r="E123" s="122"/>
      <c r="F123" s="122" t="s">
        <v>20</v>
      </c>
      <c r="G123" s="153" t="s">
        <v>295</v>
      </c>
      <c r="H123" s="181"/>
      <c r="I123" s="31"/>
      <c r="J123" s="31">
        <f t="shared" si="15"/>
        <v>0</v>
      </c>
      <c r="K123" s="184"/>
      <c r="L123" s="284"/>
      <c r="M123" s="309"/>
      <c r="N123" s="31"/>
      <c r="O123" s="308">
        <f t="shared" ref="O123:O128" si="16">+M123+N123</f>
        <v>0</v>
      </c>
      <c r="P123" s="108"/>
      <c r="Q123" s="82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</row>
    <row r="124" spans="1:160" ht="18" x14ac:dyDescent="0.2">
      <c r="A124" s="191"/>
      <c r="B124" s="122"/>
      <c r="C124" s="122"/>
      <c r="D124" s="122"/>
      <c r="E124" s="122"/>
      <c r="F124" s="122" t="s">
        <v>18</v>
      </c>
      <c r="G124" s="153" t="s">
        <v>296</v>
      </c>
      <c r="H124" s="181"/>
      <c r="I124" s="31"/>
      <c r="J124" s="31">
        <f t="shared" si="15"/>
        <v>0</v>
      </c>
      <c r="K124" s="184"/>
      <c r="L124" s="284"/>
      <c r="M124" s="309"/>
      <c r="N124" s="31"/>
      <c r="O124" s="308">
        <f t="shared" si="16"/>
        <v>0</v>
      </c>
      <c r="P124" s="108"/>
      <c r="Q124" s="82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</row>
    <row r="125" spans="1:160" ht="18" x14ac:dyDescent="0.2">
      <c r="A125" s="191"/>
      <c r="B125" s="122"/>
      <c r="C125" s="122"/>
      <c r="D125" s="122"/>
      <c r="E125" s="122"/>
      <c r="F125" s="122" t="s">
        <v>35</v>
      </c>
      <c r="G125" s="153" t="s">
        <v>297</v>
      </c>
      <c r="H125" s="181"/>
      <c r="I125" s="31"/>
      <c r="J125" s="31">
        <f t="shared" si="15"/>
        <v>0</v>
      </c>
      <c r="K125" s="184"/>
      <c r="L125" s="284"/>
      <c r="M125" s="309"/>
      <c r="N125" s="31"/>
      <c r="O125" s="308">
        <f t="shared" si="16"/>
        <v>0</v>
      </c>
      <c r="P125" s="108"/>
      <c r="Q125" s="82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</row>
    <row r="126" spans="1:160" ht="33" x14ac:dyDescent="0.2">
      <c r="A126" s="191"/>
      <c r="B126" s="122"/>
      <c r="C126" s="122"/>
      <c r="D126" s="122"/>
      <c r="E126" s="122"/>
      <c r="F126" s="122" t="s">
        <v>7</v>
      </c>
      <c r="G126" s="153" t="s">
        <v>298</v>
      </c>
      <c r="H126" s="181"/>
      <c r="I126" s="31"/>
      <c r="J126" s="31">
        <f t="shared" si="15"/>
        <v>0</v>
      </c>
      <c r="K126" s="184"/>
      <c r="L126" s="284"/>
      <c r="M126" s="309"/>
      <c r="N126" s="31"/>
      <c r="O126" s="308">
        <f t="shared" si="16"/>
        <v>0</v>
      </c>
      <c r="P126" s="108"/>
      <c r="Q126" s="82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</row>
    <row r="127" spans="1:160" ht="18" x14ac:dyDescent="0.2">
      <c r="A127" s="191"/>
      <c r="B127" s="122"/>
      <c r="C127" s="122"/>
      <c r="D127" s="122"/>
      <c r="E127" s="122"/>
      <c r="F127" s="122" t="s">
        <v>22</v>
      </c>
      <c r="G127" s="153" t="s">
        <v>299</v>
      </c>
      <c r="H127" s="181"/>
      <c r="I127" s="31"/>
      <c r="J127" s="31">
        <f t="shared" si="15"/>
        <v>0</v>
      </c>
      <c r="K127" s="184"/>
      <c r="L127" s="284"/>
      <c r="M127" s="309"/>
      <c r="N127" s="31"/>
      <c r="O127" s="308">
        <f t="shared" si="16"/>
        <v>0</v>
      </c>
      <c r="P127" s="108"/>
      <c r="Q127" s="82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</row>
    <row r="128" spans="1:160" ht="18" x14ac:dyDescent="0.2">
      <c r="A128" s="191"/>
      <c r="B128" s="122"/>
      <c r="C128" s="122"/>
      <c r="D128" s="122"/>
      <c r="E128" s="122"/>
      <c r="F128" s="122" t="s">
        <v>127</v>
      </c>
      <c r="G128" s="153" t="s">
        <v>371</v>
      </c>
      <c r="H128" s="181">
        <v>3000</v>
      </c>
      <c r="I128" s="31">
        <v>3000</v>
      </c>
      <c r="J128" s="31">
        <f t="shared" si="15"/>
        <v>0</v>
      </c>
      <c r="K128" s="184"/>
      <c r="L128" s="284">
        <v>1400</v>
      </c>
      <c r="M128" s="309">
        <v>709</v>
      </c>
      <c r="N128" s="31">
        <v>145</v>
      </c>
      <c r="O128" s="308">
        <f t="shared" si="16"/>
        <v>854</v>
      </c>
      <c r="P128" s="108"/>
      <c r="Q128" s="82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</row>
    <row r="129" spans="1:160" ht="18" x14ac:dyDescent="0.2">
      <c r="A129" s="190"/>
      <c r="B129" s="42"/>
      <c r="C129" s="42"/>
      <c r="D129" s="42" t="s">
        <v>90</v>
      </c>
      <c r="E129" s="42"/>
      <c r="F129" s="42"/>
      <c r="G129" s="160" t="s">
        <v>72</v>
      </c>
      <c r="H129" s="176">
        <f>H130+H137+H141+H142</f>
        <v>10000</v>
      </c>
      <c r="I129" s="33">
        <f>I130+I137+I141+I142</f>
        <v>995</v>
      </c>
      <c r="J129" s="33">
        <f>J130+J137+J141+J142</f>
        <v>9005</v>
      </c>
      <c r="K129" s="184">
        <f>ROUND(I129/H129*100,2)</f>
        <v>9.9499999999999993</v>
      </c>
      <c r="L129" s="71">
        <f>L130+L137+L141+L142</f>
        <v>2000</v>
      </c>
      <c r="M129" s="48">
        <f>M130+M137+M141+M142</f>
        <v>27</v>
      </c>
      <c r="N129" s="33">
        <f>N130+N137+N141+N142</f>
        <v>968</v>
      </c>
      <c r="O129" s="317">
        <f>O130+O137+O141+O142</f>
        <v>995</v>
      </c>
      <c r="P129" s="108"/>
      <c r="Q129" s="82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</row>
    <row r="130" spans="1:160" ht="18" x14ac:dyDescent="0.2">
      <c r="A130" s="190"/>
      <c r="B130" s="42"/>
      <c r="C130" s="42"/>
      <c r="D130" s="42"/>
      <c r="E130" s="42" t="s">
        <v>20</v>
      </c>
      <c r="F130" s="42"/>
      <c r="G130" s="152" t="s">
        <v>129</v>
      </c>
      <c r="H130" s="176">
        <f>SUM(H131:H136)</f>
        <v>5000</v>
      </c>
      <c r="I130" s="33">
        <f>SUM(I131:I136)</f>
        <v>968</v>
      </c>
      <c r="J130" s="33">
        <f>SUM(J131:J136)</f>
        <v>4032</v>
      </c>
      <c r="K130" s="184"/>
      <c r="L130" s="71">
        <f>SUM(L131:L136)</f>
        <v>1000</v>
      </c>
      <c r="M130" s="48">
        <f>SUM(M131:M136)</f>
        <v>0</v>
      </c>
      <c r="N130" s="33">
        <f>SUM(N131:N136)</f>
        <v>968</v>
      </c>
      <c r="O130" s="317">
        <f>SUM(O131:O136)</f>
        <v>968</v>
      </c>
      <c r="P130" s="108"/>
      <c r="Q130" s="82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</row>
    <row r="131" spans="1:160" ht="18" x14ac:dyDescent="0.2">
      <c r="A131" s="191"/>
      <c r="B131" s="122"/>
      <c r="C131" s="122"/>
      <c r="D131" s="122"/>
      <c r="E131" s="122"/>
      <c r="F131" s="122" t="s">
        <v>20</v>
      </c>
      <c r="G131" s="153" t="s">
        <v>130</v>
      </c>
      <c r="H131" s="181"/>
      <c r="I131" s="31"/>
      <c r="J131" s="31"/>
      <c r="K131" s="184"/>
      <c r="L131" s="284"/>
      <c r="M131" s="309"/>
      <c r="N131" s="31"/>
      <c r="O131" s="308">
        <f t="shared" ref="O131:O136" si="17">+M131+N131</f>
        <v>0</v>
      </c>
      <c r="P131" s="108"/>
      <c r="Q131" s="82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</row>
    <row r="132" spans="1:160" ht="18" x14ac:dyDescent="0.2">
      <c r="A132" s="191"/>
      <c r="B132" s="122"/>
      <c r="C132" s="122"/>
      <c r="D132" s="122"/>
      <c r="E132" s="122"/>
      <c r="F132" s="122" t="s">
        <v>18</v>
      </c>
      <c r="G132" s="153" t="s">
        <v>131</v>
      </c>
      <c r="H132" s="181"/>
      <c r="I132" s="31"/>
      <c r="J132" s="31"/>
      <c r="K132" s="184"/>
      <c r="L132" s="284"/>
      <c r="M132" s="309"/>
      <c r="N132" s="31"/>
      <c r="O132" s="308">
        <f t="shared" si="17"/>
        <v>0</v>
      </c>
      <c r="P132" s="108"/>
      <c r="Q132" s="82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</row>
    <row r="133" spans="1:160" ht="18" x14ac:dyDescent="0.2">
      <c r="A133" s="191"/>
      <c r="B133" s="122"/>
      <c r="C133" s="122"/>
      <c r="D133" s="122"/>
      <c r="E133" s="122"/>
      <c r="F133" s="122" t="s">
        <v>35</v>
      </c>
      <c r="G133" s="153" t="s">
        <v>132</v>
      </c>
      <c r="H133" s="181"/>
      <c r="I133" s="31"/>
      <c r="J133" s="31"/>
      <c r="K133" s="184"/>
      <c r="L133" s="284"/>
      <c r="M133" s="309"/>
      <c r="N133" s="31"/>
      <c r="O133" s="308">
        <f t="shared" si="17"/>
        <v>0</v>
      </c>
      <c r="P133" s="108"/>
      <c r="Q133" s="82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</row>
    <row r="134" spans="1:160" ht="18" x14ac:dyDescent="0.2">
      <c r="A134" s="191"/>
      <c r="B134" s="122"/>
      <c r="C134" s="122"/>
      <c r="D134" s="122"/>
      <c r="E134" s="122"/>
      <c r="F134" s="122" t="s">
        <v>7</v>
      </c>
      <c r="G134" s="153" t="s">
        <v>133</v>
      </c>
      <c r="H134" s="181"/>
      <c r="I134" s="31"/>
      <c r="J134" s="31"/>
      <c r="K134" s="184"/>
      <c r="L134" s="284"/>
      <c r="M134" s="309"/>
      <c r="N134" s="31"/>
      <c r="O134" s="308">
        <f t="shared" si="17"/>
        <v>0</v>
      </c>
      <c r="P134" s="108"/>
      <c r="Q134" s="82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</row>
    <row r="135" spans="1:160" ht="33" x14ac:dyDescent="0.2">
      <c r="A135" s="191"/>
      <c r="B135" s="122"/>
      <c r="C135" s="122"/>
      <c r="D135" s="122"/>
      <c r="E135" s="122"/>
      <c r="F135" s="122" t="s">
        <v>111</v>
      </c>
      <c r="G135" s="153" t="s">
        <v>134</v>
      </c>
      <c r="H135" s="181">
        <v>5000</v>
      </c>
      <c r="I135" s="31">
        <v>968</v>
      </c>
      <c r="J135" s="31">
        <f>H135-I135</f>
        <v>4032</v>
      </c>
      <c r="K135" s="184"/>
      <c r="L135" s="284">
        <v>1000</v>
      </c>
      <c r="M135" s="309"/>
      <c r="N135" s="31">
        <v>968</v>
      </c>
      <c r="O135" s="308">
        <f t="shared" si="17"/>
        <v>968</v>
      </c>
      <c r="P135" s="108"/>
      <c r="Q135" s="82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</row>
    <row r="136" spans="1:160" ht="33" x14ac:dyDescent="0.2">
      <c r="A136" s="191"/>
      <c r="B136" s="122"/>
      <c r="C136" s="122"/>
      <c r="D136" s="122"/>
      <c r="E136" s="122"/>
      <c r="F136" s="122" t="s">
        <v>91</v>
      </c>
      <c r="G136" s="153" t="s">
        <v>135</v>
      </c>
      <c r="H136" s="181"/>
      <c r="I136" s="31"/>
      <c r="J136" s="31"/>
      <c r="K136" s="184"/>
      <c r="L136" s="284"/>
      <c r="M136" s="309"/>
      <c r="N136" s="31"/>
      <c r="O136" s="308">
        <f t="shared" si="17"/>
        <v>0</v>
      </c>
      <c r="P136" s="108"/>
      <c r="Q136" s="82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</row>
    <row r="137" spans="1:160" ht="18" x14ac:dyDescent="0.2">
      <c r="A137" s="190"/>
      <c r="B137" s="42"/>
      <c r="C137" s="42"/>
      <c r="D137" s="42"/>
      <c r="E137" s="42" t="s">
        <v>136</v>
      </c>
      <c r="F137" s="42"/>
      <c r="G137" s="160" t="s">
        <v>137</v>
      </c>
      <c r="H137" s="176">
        <f>H138+H139+H140</f>
        <v>0</v>
      </c>
      <c r="I137" s="33">
        <f>I138+I139+I140</f>
        <v>0</v>
      </c>
      <c r="J137" s="33">
        <f>J138+J139+J140</f>
        <v>0</v>
      </c>
      <c r="K137" s="184"/>
      <c r="L137" s="71">
        <f>L138+L139+L140</f>
        <v>0</v>
      </c>
      <c r="M137" s="48">
        <f>M138+M139+M140</f>
        <v>0</v>
      </c>
      <c r="N137" s="33">
        <f>N138+N139+N140</f>
        <v>0</v>
      </c>
      <c r="O137" s="317">
        <f>O138+O139+O140</f>
        <v>0</v>
      </c>
      <c r="P137" s="108"/>
      <c r="Q137" s="82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</row>
    <row r="138" spans="1:160" ht="18" x14ac:dyDescent="0.2">
      <c r="A138" s="191"/>
      <c r="B138" s="122"/>
      <c r="C138" s="122"/>
      <c r="D138" s="122"/>
      <c r="E138" s="122"/>
      <c r="F138" s="122"/>
      <c r="G138" s="153" t="s">
        <v>138</v>
      </c>
      <c r="H138" s="181"/>
      <c r="I138" s="31"/>
      <c r="J138" s="31"/>
      <c r="K138" s="184"/>
      <c r="L138" s="284"/>
      <c r="M138" s="309"/>
      <c r="N138" s="31"/>
      <c r="O138" s="308">
        <f>+M138+N138</f>
        <v>0</v>
      </c>
      <c r="P138" s="108"/>
      <c r="Q138" s="82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</row>
    <row r="139" spans="1:160" ht="18" x14ac:dyDescent="0.2">
      <c r="A139" s="191"/>
      <c r="B139" s="122"/>
      <c r="C139" s="122"/>
      <c r="D139" s="122"/>
      <c r="E139" s="122"/>
      <c r="F139" s="122"/>
      <c r="G139" s="153" t="s">
        <v>139</v>
      </c>
      <c r="H139" s="181"/>
      <c r="I139" s="31"/>
      <c r="J139" s="31"/>
      <c r="K139" s="184"/>
      <c r="L139" s="284"/>
      <c r="M139" s="309"/>
      <c r="N139" s="31"/>
      <c r="O139" s="308">
        <f>+M139+N139</f>
        <v>0</v>
      </c>
      <c r="P139" s="108"/>
      <c r="Q139" s="82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</row>
    <row r="140" spans="1:160" ht="18" x14ac:dyDescent="0.2">
      <c r="A140" s="191"/>
      <c r="B140" s="122"/>
      <c r="C140" s="122"/>
      <c r="D140" s="122"/>
      <c r="E140" s="122"/>
      <c r="F140" s="122" t="s">
        <v>91</v>
      </c>
      <c r="G140" s="153" t="s">
        <v>140</v>
      </c>
      <c r="H140" s="181"/>
      <c r="I140" s="31"/>
      <c r="J140" s="31"/>
      <c r="K140" s="184"/>
      <c r="L140" s="284"/>
      <c r="M140" s="309"/>
      <c r="N140" s="31"/>
      <c r="O140" s="308">
        <f>+M140+N140</f>
        <v>0</v>
      </c>
      <c r="P140" s="108"/>
      <c r="Q140" s="82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</row>
    <row r="141" spans="1:160" ht="18" x14ac:dyDescent="0.2">
      <c r="A141" s="191"/>
      <c r="B141" s="122"/>
      <c r="C141" s="122"/>
      <c r="D141" s="122"/>
      <c r="E141" s="122">
        <v>13</v>
      </c>
      <c r="F141" s="122"/>
      <c r="G141" s="153" t="s">
        <v>141</v>
      </c>
      <c r="H141" s="181"/>
      <c r="I141" s="31"/>
      <c r="J141" s="31"/>
      <c r="K141" s="184"/>
      <c r="L141" s="284"/>
      <c r="M141" s="309"/>
      <c r="N141" s="31"/>
      <c r="O141" s="308">
        <f>+M141+N141</f>
        <v>0</v>
      </c>
      <c r="P141" s="108"/>
      <c r="Q141" s="82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</row>
    <row r="142" spans="1:160" ht="18" x14ac:dyDescent="0.2">
      <c r="A142" s="190"/>
      <c r="B142" s="42"/>
      <c r="C142" s="42"/>
      <c r="D142" s="42"/>
      <c r="E142" s="42" t="s">
        <v>91</v>
      </c>
      <c r="F142" s="42"/>
      <c r="G142" s="160" t="s">
        <v>142</v>
      </c>
      <c r="H142" s="176">
        <f>H143+H144+H145+H146</f>
        <v>5000</v>
      </c>
      <c r="I142" s="33">
        <f>I143+I144+I145+I146</f>
        <v>27</v>
      </c>
      <c r="J142" s="33">
        <f>J143+J144+J145+J146</f>
        <v>4973</v>
      </c>
      <c r="K142" s="184">
        <f>ROUND(I142/H142*100,2)</f>
        <v>0.54</v>
      </c>
      <c r="L142" s="71">
        <f>L143+L144+L145+L146</f>
        <v>1000</v>
      </c>
      <c r="M142" s="48">
        <f>M143+M144+M145+M146</f>
        <v>27</v>
      </c>
      <c r="N142" s="33">
        <f>N143+N144+N145+N146</f>
        <v>0</v>
      </c>
      <c r="O142" s="317">
        <f>O143+O144+O145+O146</f>
        <v>27</v>
      </c>
      <c r="P142" s="108"/>
      <c r="Q142" s="82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</row>
    <row r="143" spans="1:160" ht="18" x14ac:dyDescent="0.2">
      <c r="A143" s="191"/>
      <c r="B143" s="122"/>
      <c r="C143" s="122"/>
      <c r="D143" s="122"/>
      <c r="E143" s="122"/>
      <c r="F143" s="122"/>
      <c r="G143" s="153" t="s">
        <v>143</v>
      </c>
      <c r="H143" s="181"/>
      <c r="I143" s="31"/>
      <c r="J143" s="31"/>
      <c r="K143" s="184"/>
      <c r="L143" s="284"/>
      <c r="M143" s="309">
        <v>0</v>
      </c>
      <c r="N143" s="31"/>
      <c r="O143" s="308">
        <f>+M143+N143</f>
        <v>0</v>
      </c>
      <c r="P143" s="108"/>
      <c r="Q143" s="82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</row>
    <row r="144" spans="1:160" ht="18" x14ac:dyDescent="0.2">
      <c r="A144" s="191"/>
      <c r="B144" s="122"/>
      <c r="C144" s="122"/>
      <c r="D144" s="122"/>
      <c r="E144" s="122"/>
      <c r="F144" s="122"/>
      <c r="G144" s="153" t="s">
        <v>144</v>
      </c>
      <c r="H144" s="181"/>
      <c r="I144" s="31"/>
      <c r="J144" s="31"/>
      <c r="K144" s="184"/>
      <c r="L144" s="284"/>
      <c r="M144" s="309"/>
      <c r="N144" s="31"/>
      <c r="O144" s="308">
        <f>+M144+N144</f>
        <v>0</v>
      </c>
      <c r="P144" s="108"/>
      <c r="Q144" s="82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</row>
    <row r="145" spans="1:160" ht="33" x14ac:dyDescent="0.2">
      <c r="A145" s="191"/>
      <c r="B145" s="122"/>
      <c r="C145" s="122"/>
      <c r="D145" s="122"/>
      <c r="E145" s="122"/>
      <c r="F145" s="122" t="s">
        <v>22</v>
      </c>
      <c r="G145" s="153" t="s">
        <v>145</v>
      </c>
      <c r="H145" s="181">
        <v>5000</v>
      </c>
      <c r="I145" s="31">
        <v>27</v>
      </c>
      <c r="J145" s="31">
        <f>H145-I145</f>
        <v>4973</v>
      </c>
      <c r="K145" s="184">
        <f>ROUND(I145/H145*100,2)</f>
        <v>0.54</v>
      </c>
      <c r="L145" s="284">
        <v>1000</v>
      </c>
      <c r="M145" s="309">
        <v>27</v>
      </c>
      <c r="N145" s="31">
        <v>0</v>
      </c>
      <c r="O145" s="308">
        <f>+M145+N145</f>
        <v>27</v>
      </c>
      <c r="P145" s="108"/>
      <c r="Q145" s="82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</row>
    <row r="146" spans="1:160" ht="18" x14ac:dyDescent="0.2">
      <c r="A146" s="191"/>
      <c r="B146" s="122"/>
      <c r="C146" s="122"/>
      <c r="D146" s="122"/>
      <c r="E146" s="122"/>
      <c r="F146" s="122" t="s">
        <v>91</v>
      </c>
      <c r="G146" s="153" t="s">
        <v>146</v>
      </c>
      <c r="H146" s="181"/>
      <c r="I146" s="31"/>
      <c r="J146" s="31"/>
      <c r="K146" s="184"/>
      <c r="L146" s="284"/>
      <c r="M146" s="309"/>
      <c r="N146" s="31"/>
      <c r="O146" s="308">
        <f>+M146+N146</f>
        <v>0</v>
      </c>
      <c r="P146" s="108"/>
      <c r="Q146" s="82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</row>
    <row r="147" spans="1:160" ht="18" x14ac:dyDescent="0.2">
      <c r="A147" s="190"/>
      <c r="B147" s="42"/>
      <c r="C147" s="42"/>
      <c r="D147" s="42">
        <v>59</v>
      </c>
      <c r="E147" s="42"/>
      <c r="F147" s="42"/>
      <c r="G147" s="160" t="s">
        <v>147</v>
      </c>
      <c r="H147" s="176">
        <f>+H148</f>
        <v>100000</v>
      </c>
      <c r="I147" s="33">
        <f>+I148</f>
        <v>51272</v>
      </c>
      <c r="J147" s="33">
        <f>+J148</f>
        <v>48728</v>
      </c>
      <c r="K147" s="184">
        <f>ROUND(I147/H147*100,2)</f>
        <v>51.27</v>
      </c>
      <c r="L147" s="71">
        <f>+L148</f>
        <v>100000</v>
      </c>
      <c r="M147" s="48">
        <f>+M148</f>
        <v>51272</v>
      </c>
      <c r="N147" s="33">
        <f>+N148</f>
        <v>0</v>
      </c>
      <c r="O147" s="317">
        <f>+O148</f>
        <v>51272</v>
      </c>
      <c r="P147" s="108"/>
      <c r="Q147" s="82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</row>
    <row r="148" spans="1:160" ht="18" x14ac:dyDescent="0.2">
      <c r="A148" s="191"/>
      <c r="B148" s="122"/>
      <c r="C148" s="122"/>
      <c r="D148" s="122"/>
      <c r="E148" s="122">
        <v>25</v>
      </c>
      <c r="F148" s="122"/>
      <c r="G148" s="153" t="s">
        <v>148</v>
      </c>
      <c r="H148" s="181">
        <v>100000</v>
      </c>
      <c r="I148" s="31">
        <v>51272</v>
      </c>
      <c r="J148" s="31">
        <f>H148-I148</f>
        <v>48728</v>
      </c>
      <c r="K148" s="184">
        <f>ROUND(I148/H148*100,2)</f>
        <v>51.27</v>
      </c>
      <c r="L148" s="284">
        <v>100000</v>
      </c>
      <c r="M148" s="309">
        <v>51272</v>
      </c>
      <c r="N148" s="31">
        <v>0</v>
      </c>
      <c r="O148" s="308">
        <f>+M148+N148</f>
        <v>51272</v>
      </c>
      <c r="P148" s="108"/>
      <c r="Q148" s="82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</row>
    <row r="149" spans="1:160" ht="18" x14ac:dyDescent="0.2">
      <c r="A149" s="191"/>
      <c r="B149" s="122"/>
      <c r="C149" s="122"/>
      <c r="D149" s="122"/>
      <c r="E149" s="122"/>
      <c r="F149" s="122"/>
      <c r="G149" s="153" t="s">
        <v>149</v>
      </c>
      <c r="H149" s="181"/>
      <c r="I149" s="31"/>
      <c r="J149" s="31"/>
      <c r="K149" s="184"/>
      <c r="L149" s="284"/>
      <c r="M149" s="309">
        <v>0</v>
      </c>
      <c r="N149" s="31">
        <v>0</v>
      </c>
      <c r="O149" s="308">
        <f>+M149+N149</f>
        <v>0</v>
      </c>
      <c r="P149" s="108"/>
      <c r="Q149" s="82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</row>
    <row r="150" spans="1:160" ht="33" x14ac:dyDescent="0.2">
      <c r="A150" s="197"/>
      <c r="B150" s="129"/>
      <c r="C150" s="129"/>
      <c r="D150" s="125">
        <v>85</v>
      </c>
      <c r="E150" s="129"/>
      <c r="F150" s="129"/>
      <c r="G150" s="162" t="s">
        <v>150</v>
      </c>
      <c r="H150" s="185"/>
      <c r="I150" s="119"/>
      <c r="J150" s="119"/>
      <c r="K150" s="180"/>
      <c r="L150" s="293"/>
      <c r="M150" s="324"/>
      <c r="N150" s="119"/>
      <c r="O150" s="325">
        <f>+M150+N150</f>
        <v>0</v>
      </c>
      <c r="P150" s="108"/>
      <c r="Q150" s="82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</row>
    <row r="151" spans="1:160" ht="18" x14ac:dyDescent="0.2">
      <c r="A151" s="192" t="s">
        <v>99</v>
      </c>
      <c r="B151" s="124" t="s">
        <v>20</v>
      </c>
      <c r="C151" s="124"/>
      <c r="D151" s="124"/>
      <c r="E151" s="124"/>
      <c r="F151" s="124"/>
      <c r="G151" s="154" t="s">
        <v>300</v>
      </c>
      <c r="H151" s="178">
        <f>H147</f>
        <v>100000</v>
      </c>
      <c r="I151" s="64">
        <f>I147</f>
        <v>51272</v>
      </c>
      <c r="J151" s="64">
        <f>J147</f>
        <v>48728</v>
      </c>
      <c r="K151" s="175">
        <f>ROUND(I151/H151*100,2)</f>
        <v>51.27</v>
      </c>
      <c r="L151" s="289">
        <f>L147</f>
        <v>100000</v>
      </c>
      <c r="M151" s="65">
        <f>M147</f>
        <v>51272</v>
      </c>
      <c r="N151" s="64">
        <f>N147</f>
        <v>0</v>
      </c>
      <c r="O151" s="318">
        <f>O147</f>
        <v>51272</v>
      </c>
      <c r="P151" s="108"/>
      <c r="Q151" s="82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</row>
    <row r="152" spans="1:160" ht="33" x14ac:dyDescent="0.2">
      <c r="A152" s="192"/>
      <c r="B152" s="124" t="s">
        <v>18</v>
      </c>
      <c r="C152" s="124"/>
      <c r="D152" s="124"/>
      <c r="E152" s="124"/>
      <c r="F152" s="124"/>
      <c r="G152" s="154" t="s">
        <v>301</v>
      </c>
      <c r="H152" s="178">
        <f>H100+H129</f>
        <v>176430</v>
      </c>
      <c r="I152" s="64">
        <f>I100+I129</f>
        <v>164875</v>
      </c>
      <c r="J152" s="64">
        <f>J100+J129</f>
        <v>11555</v>
      </c>
      <c r="K152" s="175">
        <f>ROUND(I152/H152*100,2)</f>
        <v>93.45</v>
      </c>
      <c r="L152" s="289">
        <f>L100+L129</f>
        <v>70500</v>
      </c>
      <c r="M152" s="65">
        <f>M100+M129</f>
        <v>32254</v>
      </c>
      <c r="N152" s="64">
        <f>N100+N129</f>
        <v>7536</v>
      </c>
      <c r="O152" s="318">
        <f>O100+O129</f>
        <v>39790</v>
      </c>
      <c r="P152" s="108"/>
      <c r="Q152" s="82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</row>
    <row r="153" spans="1:160" ht="18" x14ac:dyDescent="0.2">
      <c r="A153" s="192"/>
      <c r="B153" s="124"/>
      <c r="C153" s="124" t="s">
        <v>20</v>
      </c>
      <c r="D153" s="124"/>
      <c r="E153" s="124"/>
      <c r="F153" s="124"/>
      <c r="G153" s="154" t="s">
        <v>302</v>
      </c>
      <c r="H153" s="178">
        <f>H145</f>
        <v>5000</v>
      </c>
      <c r="I153" s="64">
        <f>I145</f>
        <v>27</v>
      </c>
      <c r="J153" s="64">
        <f>J145</f>
        <v>4973</v>
      </c>
      <c r="K153" s="175">
        <f>ROUND(I153/H153*100,2)</f>
        <v>0.54</v>
      </c>
      <c r="L153" s="289">
        <f>L145</f>
        <v>1000</v>
      </c>
      <c r="M153" s="65">
        <f>M145</f>
        <v>27</v>
      </c>
      <c r="N153" s="64">
        <f>N145</f>
        <v>0</v>
      </c>
      <c r="O153" s="318">
        <f>O145</f>
        <v>27</v>
      </c>
      <c r="P153" s="108"/>
      <c r="Q153" s="82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</row>
    <row r="154" spans="1:160" ht="18" x14ac:dyDescent="0.2">
      <c r="A154" s="192"/>
      <c r="B154" s="124"/>
      <c r="C154" s="124" t="s">
        <v>18</v>
      </c>
      <c r="D154" s="124"/>
      <c r="E154" s="124"/>
      <c r="F154" s="124"/>
      <c r="G154" s="154" t="s">
        <v>303</v>
      </c>
      <c r="H154" s="178">
        <f>H152-H153</f>
        <v>171430</v>
      </c>
      <c r="I154" s="64">
        <f>I152-I153</f>
        <v>164848</v>
      </c>
      <c r="J154" s="64">
        <f>J152-J153</f>
        <v>6582</v>
      </c>
      <c r="K154" s="175"/>
      <c r="L154" s="289">
        <f>L152-L153</f>
        <v>69500</v>
      </c>
      <c r="M154" s="65">
        <f>M152-M153</f>
        <v>32227</v>
      </c>
      <c r="N154" s="64">
        <f>N152-N153</f>
        <v>7536</v>
      </c>
      <c r="O154" s="318">
        <f>O152-O153</f>
        <v>39763</v>
      </c>
      <c r="P154" s="108"/>
      <c r="Q154" s="82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</row>
    <row r="155" spans="1:160" ht="18" x14ac:dyDescent="0.2">
      <c r="A155" s="190" t="s">
        <v>151</v>
      </c>
      <c r="B155" s="42" t="s">
        <v>7</v>
      </c>
      <c r="C155" s="42"/>
      <c r="D155" s="42"/>
      <c r="E155" s="42"/>
      <c r="F155" s="42"/>
      <c r="G155" s="152" t="s">
        <v>152</v>
      </c>
      <c r="H155" s="176">
        <f>+H156+H165+H167+H169</f>
        <v>13130000</v>
      </c>
      <c r="I155" s="33">
        <f>+I156+I165+I167+I169</f>
        <v>12618101</v>
      </c>
      <c r="J155" s="33">
        <f>+J156+J165+J167+J169</f>
        <v>372654</v>
      </c>
      <c r="K155" s="184">
        <f>ROUND(I155/H155*100,2)</f>
        <v>96.1</v>
      </c>
      <c r="L155" s="71">
        <f>+L156+L165+L167+L169</f>
        <v>7396400</v>
      </c>
      <c r="M155" s="48">
        <f>+M156+M165+M167+M169</f>
        <v>5974422</v>
      </c>
      <c r="N155" s="33">
        <f>+N156+N165+N167+N169</f>
        <v>1107915.8999999999</v>
      </c>
      <c r="O155" s="317">
        <f>+O156+O165+O167+O169</f>
        <v>7082337.9000000004</v>
      </c>
      <c r="P155" s="108"/>
      <c r="Q155" s="82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</row>
    <row r="156" spans="1:160" ht="18" x14ac:dyDescent="0.2">
      <c r="A156" s="190"/>
      <c r="B156" s="42"/>
      <c r="C156" s="42"/>
      <c r="D156" s="42" t="s">
        <v>20</v>
      </c>
      <c r="E156" s="42"/>
      <c r="F156" s="42"/>
      <c r="G156" s="152" t="s">
        <v>153</v>
      </c>
      <c r="H156" s="176">
        <f>+H157+H158+H159+H160+H161+H163+H164</f>
        <v>13130000</v>
      </c>
      <c r="I156" s="33">
        <f>+I157+I158+I159+I160+I161+I163+I164</f>
        <v>12757346</v>
      </c>
      <c r="J156" s="33">
        <f>+J157+J158+J159+J160+J161+J163+J164</f>
        <v>372654</v>
      </c>
      <c r="K156" s="184">
        <f>ROUND(I156/H156*100,2)</f>
        <v>97.16</v>
      </c>
      <c r="L156" s="71">
        <f>+L157+L158+L159+L160+L161+L163+L164</f>
        <v>7396400</v>
      </c>
      <c r="M156" s="48">
        <f>+M157+M158+M159+M160+M161+M163+M164</f>
        <v>6108974</v>
      </c>
      <c r="N156" s="33">
        <f>+N157+N158+N159+N160+N161+N163+N164</f>
        <v>1112608.8999999999</v>
      </c>
      <c r="O156" s="317">
        <f>+O157+O158+O159+O160+O161+O163+O164</f>
        <v>7221582.9000000004</v>
      </c>
      <c r="P156" s="108"/>
      <c r="Q156" s="82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</row>
    <row r="157" spans="1:160" ht="18" x14ac:dyDescent="0.2">
      <c r="A157" s="190"/>
      <c r="B157" s="42"/>
      <c r="C157" s="42"/>
      <c r="D157" s="42" t="s">
        <v>89</v>
      </c>
      <c r="E157" s="42"/>
      <c r="F157" s="42"/>
      <c r="G157" s="152" t="s">
        <v>154</v>
      </c>
      <c r="H157" s="176">
        <f>+H173+H259</f>
        <v>2974000</v>
      </c>
      <c r="I157" s="33">
        <f>+I173+I259</f>
        <v>2974000</v>
      </c>
      <c r="J157" s="33">
        <f>+J173+J259</f>
        <v>0</v>
      </c>
      <c r="K157" s="184">
        <f>ROUND(I157/H157*100,2)</f>
        <v>100</v>
      </c>
      <c r="L157" s="71">
        <f>+L173+L259</f>
        <v>1587600</v>
      </c>
      <c r="M157" s="48">
        <f>+M173+M259</f>
        <v>1299539</v>
      </c>
      <c r="N157" s="33">
        <f>+N173+N259</f>
        <v>238954</v>
      </c>
      <c r="O157" s="317">
        <f>+O173+O259</f>
        <v>1538493</v>
      </c>
      <c r="P157" s="108"/>
      <c r="Q157" s="82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</row>
    <row r="158" spans="1:160" ht="18" x14ac:dyDescent="0.2">
      <c r="A158" s="190"/>
      <c r="B158" s="42"/>
      <c r="C158" s="42"/>
      <c r="D158" s="42" t="s">
        <v>90</v>
      </c>
      <c r="E158" s="42"/>
      <c r="F158" s="42"/>
      <c r="G158" s="152" t="s">
        <v>155</v>
      </c>
      <c r="H158" s="176">
        <f>+H199+H295</f>
        <v>787000</v>
      </c>
      <c r="I158" s="33">
        <f>+I199+I295</f>
        <v>621127</v>
      </c>
      <c r="J158" s="33">
        <f>+J199+J295</f>
        <v>165873</v>
      </c>
      <c r="K158" s="184">
        <f>ROUND(I158/H158*100,2)</f>
        <v>78.92</v>
      </c>
      <c r="L158" s="71">
        <f>+L199+L295</f>
        <v>408700</v>
      </c>
      <c r="M158" s="48">
        <f>+M199+M295</f>
        <v>307290</v>
      </c>
      <c r="N158" s="33">
        <f>+N199+N295</f>
        <v>68581.899999999994</v>
      </c>
      <c r="O158" s="317">
        <f>+O199+O295</f>
        <v>375871.9</v>
      </c>
      <c r="P158" s="108"/>
      <c r="Q158" s="82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</row>
    <row r="159" spans="1:160" ht="18" x14ac:dyDescent="0.2">
      <c r="A159" s="190"/>
      <c r="B159" s="42"/>
      <c r="C159" s="42"/>
      <c r="D159" s="42" t="s">
        <v>91</v>
      </c>
      <c r="E159" s="42"/>
      <c r="F159" s="42"/>
      <c r="G159" s="152" t="s">
        <v>156</v>
      </c>
      <c r="H159" s="176">
        <f>+H330</f>
        <v>0</v>
      </c>
      <c r="I159" s="33">
        <f>+I330</f>
        <v>0</v>
      </c>
      <c r="J159" s="33">
        <f>+J330</f>
        <v>0</v>
      </c>
      <c r="K159" s="184"/>
      <c r="L159" s="71">
        <f>+L330</f>
        <v>0</v>
      </c>
      <c r="M159" s="48">
        <f>+M330</f>
        <v>0</v>
      </c>
      <c r="N159" s="33">
        <f>+N330</f>
        <v>0</v>
      </c>
      <c r="O159" s="317">
        <f>+O330</f>
        <v>0</v>
      </c>
      <c r="P159" s="108"/>
      <c r="Q159" s="82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</row>
    <row r="160" spans="1:160" ht="18" x14ac:dyDescent="0.2">
      <c r="A160" s="190"/>
      <c r="B160" s="42"/>
      <c r="C160" s="42"/>
      <c r="D160" s="42" t="s">
        <v>92</v>
      </c>
      <c r="E160" s="42"/>
      <c r="F160" s="42"/>
      <c r="G160" s="152" t="s">
        <v>157</v>
      </c>
      <c r="H160" s="176">
        <f>+H229</f>
        <v>0</v>
      </c>
      <c r="I160" s="33">
        <f>+I229</f>
        <v>0</v>
      </c>
      <c r="J160" s="33">
        <f>+J229</f>
        <v>0</v>
      </c>
      <c r="K160" s="184">
        <v>0</v>
      </c>
      <c r="L160" s="71">
        <f>+L229</f>
        <v>0</v>
      </c>
      <c r="M160" s="48">
        <f>+M229</f>
        <v>0</v>
      </c>
      <c r="N160" s="33">
        <f>+N229</f>
        <v>0</v>
      </c>
      <c r="O160" s="317">
        <f>+O229</f>
        <v>0</v>
      </c>
      <c r="P160" s="108"/>
      <c r="Q160" s="82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</row>
    <row r="161" spans="1:160" ht="33" x14ac:dyDescent="0.2">
      <c r="A161" s="190"/>
      <c r="B161" s="42"/>
      <c r="C161" s="42"/>
      <c r="D161" s="42">
        <v>51</v>
      </c>
      <c r="E161" s="42"/>
      <c r="F161" s="42"/>
      <c r="G161" s="152" t="s">
        <v>158</v>
      </c>
      <c r="H161" s="176">
        <f>+H231+H333</f>
        <v>2071000</v>
      </c>
      <c r="I161" s="33">
        <f>+I231+I333</f>
        <v>2071000</v>
      </c>
      <c r="J161" s="33">
        <f>+J231+J333</f>
        <v>0</v>
      </c>
      <c r="K161" s="184">
        <f>ROUND(I161/H161*100,2)</f>
        <v>100</v>
      </c>
      <c r="L161" s="71">
        <f>+L231+L333</f>
        <v>1036100</v>
      </c>
      <c r="M161" s="48">
        <f>+M231+M333</f>
        <v>873188</v>
      </c>
      <c r="N161" s="33">
        <f>+N231+N333</f>
        <v>160818</v>
      </c>
      <c r="O161" s="317">
        <f>+O231+O333</f>
        <v>1034006</v>
      </c>
      <c r="P161" s="108"/>
      <c r="Q161" s="82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</row>
    <row r="162" spans="1:160" ht="33" x14ac:dyDescent="0.2">
      <c r="A162" s="190"/>
      <c r="B162" s="42"/>
      <c r="C162" s="42"/>
      <c r="D162" s="42">
        <v>56</v>
      </c>
      <c r="E162" s="42"/>
      <c r="F162" s="42"/>
      <c r="G162" s="152" t="s">
        <v>396</v>
      </c>
      <c r="H162" s="176"/>
      <c r="I162" s="33"/>
      <c r="J162" s="33"/>
      <c r="K162" s="184"/>
      <c r="L162" s="71"/>
      <c r="M162" s="48"/>
      <c r="N162" s="33"/>
      <c r="O162" s="317"/>
      <c r="P162" s="108"/>
      <c r="Q162" s="82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</row>
    <row r="163" spans="1:160" ht="18" x14ac:dyDescent="0.2">
      <c r="A163" s="190"/>
      <c r="B163" s="42"/>
      <c r="C163" s="42"/>
      <c r="D163" s="42">
        <v>57</v>
      </c>
      <c r="E163" s="42"/>
      <c r="F163" s="42"/>
      <c r="G163" s="152" t="s">
        <v>160</v>
      </c>
      <c r="H163" s="176">
        <f>+H236+H338</f>
        <v>7223000</v>
      </c>
      <c r="I163" s="33">
        <f>+I236+I338</f>
        <v>7091219</v>
      </c>
      <c r="J163" s="33">
        <f>+J236+J338</f>
        <v>131781</v>
      </c>
      <c r="K163" s="184">
        <f>ROUND(I163/H163*100,2)</f>
        <v>98.18</v>
      </c>
      <c r="L163" s="71">
        <f>+L236+L338</f>
        <v>4364000</v>
      </c>
      <c r="M163" s="48">
        <f>+M236+M338</f>
        <v>3628957</v>
      </c>
      <c r="N163" s="33">
        <f>+N236+N338</f>
        <v>644255</v>
      </c>
      <c r="O163" s="317">
        <f>+O236+O338</f>
        <v>4273212</v>
      </c>
      <c r="P163" s="108"/>
      <c r="Q163" s="82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</row>
    <row r="164" spans="1:160" ht="18" x14ac:dyDescent="0.2">
      <c r="A164" s="190"/>
      <c r="B164" s="42"/>
      <c r="C164" s="42"/>
      <c r="D164" s="42">
        <v>59</v>
      </c>
      <c r="E164" s="42"/>
      <c r="F164" s="42"/>
      <c r="G164" s="152" t="s">
        <v>161</v>
      </c>
      <c r="H164" s="176">
        <f>+H359</f>
        <v>75000</v>
      </c>
      <c r="I164" s="33">
        <f>+I359</f>
        <v>0</v>
      </c>
      <c r="J164" s="33">
        <f>+J359</f>
        <v>75000</v>
      </c>
      <c r="K164" s="184">
        <f>ROUND(I164/H164*100,2)</f>
        <v>0</v>
      </c>
      <c r="L164" s="71">
        <f>+L359</f>
        <v>0</v>
      </c>
      <c r="M164" s="48">
        <f>+M359</f>
        <v>0</v>
      </c>
      <c r="N164" s="33">
        <f>+N359</f>
        <v>0</v>
      </c>
      <c r="O164" s="317">
        <f>+O359</f>
        <v>0</v>
      </c>
      <c r="P164" s="108"/>
      <c r="Q164" s="82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</row>
    <row r="165" spans="1:160" ht="18" x14ac:dyDescent="0.2">
      <c r="A165" s="190"/>
      <c r="B165" s="42"/>
      <c r="C165" s="42"/>
      <c r="D165" s="42" t="s">
        <v>97</v>
      </c>
      <c r="E165" s="42"/>
      <c r="F165" s="42"/>
      <c r="G165" s="152" t="s">
        <v>162</v>
      </c>
      <c r="H165" s="176">
        <f>+H166</f>
        <v>0</v>
      </c>
      <c r="I165" s="33">
        <f>+I166</f>
        <v>0</v>
      </c>
      <c r="J165" s="33">
        <f>+J166</f>
        <v>0</v>
      </c>
      <c r="K165" s="184"/>
      <c r="L165" s="71">
        <f>+L166</f>
        <v>0</v>
      </c>
      <c r="M165" s="48">
        <f>+M166</f>
        <v>0</v>
      </c>
      <c r="N165" s="33">
        <f>+N166</f>
        <v>0</v>
      </c>
      <c r="O165" s="317">
        <f>+O166</f>
        <v>0</v>
      </c>
      <c r="P165" s="108"/>
      <c r="Q165" s="82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</row>
    <row r="166" spans="1:160" ht="18" x14ac:dyDescent="0.2">
      <c r="A166" s="190"/>
      <c r="B166" s="42"/>
      <c r="C166" s="42"/>
      <c r="D166" s="42">
        <v>71</v>
      </c>
      <c r="E166" s="42"/>
      <c r="F166" s="42"/>
      <c r="G166" s="152" t="s">
        <v>163</v>
      </c>
      <c r="H166" s="176">
        <f>+H243+H361</f>
        <v>0</v>
      </c>
      <c r="I166" s="33">
        <f>+I243+I361</f>
        <v>0</v>
      </c>
      <c r="J166" s="33">
        <f>+J243+J361</f>
        <v>0</v>
      </c>
      <c r="K166" s="184"/>
      <c r="L166" s="71">
        <f>+L243+L361</f>
        <v>0</v>
      </c>
      <c r="M166" s="48">
        <f>+M243+M361</f>
        <v>0</v>
      </c>
      <c r="N166" s="33">
        <f>+N243+N361</f>
        <v>0</v>
      </c>
      <c r="O166" s="317">
        <f>+O243+O361</f>
        <v>0</v>
      </c>
      <c r="P166" s="108"/>
      <c r="Q166" s="82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</row>
    <row r="167" spans="1:160" ht="18" x14ac:dyDescent="0.2">
      <c r="A167" s="190"/>
      <c r="B167" s="42"/>
      <c r="C167" s="42"/>
      <c r="D167" s="42">
        <v>79</v>
      </c>
      <c r="E167" s="42"/>
      <c r="F167" s="42"/>
      <c r="G167" s="152" t="s">
        <v>164</v>
      </c>
      <c r="H167" s="176">
        <f>+H168</f>
        <v>0</v>
      </c>
      <c r="I167" s="33">
        <f>+I168</f>
        <v>0</v>
      </c>
      <c r="J167" s="33">
        <f>+J168</f>
        <v>0</v>
      </c>
      <c r="K167" s="184"/>
      <c r="L167" s="71">
        <f>+L168</f>
        <v>0</v>
      </c>
      <c r="M167" s="48">
        <f>+M168</f>
        <v>0</v>
      </c>
      <c r="N167" s="33">
        <f>+N168</f>
        <v>0</v>
      </c>
      <c r="O167" s="317">
        <f>+O168</f>
        <v>0</v>
      </c>
      <c r="P167" s="108"/>
      <c r="Q167" s="82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</row>
    <row r="168" spans="1:160" ht="18" x14ac:dyDescent="0.2">
      <c r="A168" s="190"/>
      <c r="B168" s="42"/>
      <c r="C168" s="42"/>
      <c r="D168" s="42">
        <v>81</v>
      </c>
      <c r="E168" s="42"/>
      <c r="F168" s="42"/>
      <c r="G168" s="152" t="s">
        <v>165</v>
      </c>
      <c r="H168" s="176">
        <f>+H369</f>
        <v>0</v>
      </c>
      <c r="I168" s="33">
        <f>+I369</f>
        <v>0</v>
      </c>
      <c r="J168" s="33">
        <f>+J369</f>
        <v>0</v>
      </c>
      <c r="K168" s="184"/>
      <c r="L168" s="71">
        <f>+L369</f>
        <v>0</v>
      </c>
      <c r="M168" s="48">
        <f>+M369</f>
        <v>0</v>
      </c>
      <c r="N168" s="33">
        <f>+N369</f>
        <v>0</v>
      </c>
      <c r="O168" s="317">
        <f>+O369</f>
        <v>0</v>
      </c>
      <c r="P168" s="108"/>
      <c r="Q168" s="82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</row>
    <row r="169" spans="1:160" ht="33" x14ac:dyDescent="0.2">
      <c r="A169" s="190"/>
      <c r="B169" s="42"/>
      <c r="C169" s="42"/>
      <c r="D169" s="42">
        <v>85</v>
      </c>
      <c r="E169" s="42"/>
      <c r="F169" s="42"/>
      <c r="G169" s="152" t="s">
        <v>166</v>
      </c>
      <c r="H169" s="176">
        <f>H251+H373</f>
        <v>0</v>
      </c>
      <c r="I169" s="33">
        <f>I251+I373</f>
        <v>-139245</v>
      </c>
      <c r="J169" s="33">
        <f>J251+J373</f>
        <v>0</v>
      </c>
      <c r="K169" s="184"/>
      <c r="L169" s="71">
        <f>L251+L373</f>
        <v>0</v>
      </c>
      <c r="M169" s="48">
        <f>M251+M373</f>
        <v>-134552</v>
      </c>
      <c r="N169" s="33">
        <f>N251+N373</f>
        <v>-4693</v>
      </c>
      <c r="O169" s="317">
        <f>O251+O373</f>
        <v>-139245</v>
      </c>
      <c r="P169" s="108"/>
      <c r="Q169" s="82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</row>
    <row r="170" spans="1:160" ht="18" x14ac:dyDescent="0.2">
      <c r="A170" s="190"/>
      <c r="B170" s="42"/>
      <c r="C170" s="42"/>
      <c r="D170" s="42"/>
      <c r="E170" s="42"/>
      <c r="F170" s="42"/>
      <c r="G170" s="152"/>
      <c r="H170" s="176"/>
      <c r="I170" s="33"/>
      <c r="J170" s="33"/>
      <c r="K170" s="184"/>
      <c r="L170" s="71"/>
      <c r="M170" s="48"/>
      <c r="N170" s="33"/>
      <c r="O170" s="317"/>
      <c r="P170" s="108"/>
      <c r="Q170" s="82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</row>
    <row r="171" spans="1:160" s="1" customFormat="1" ht="18" x14ac:dyDescent="0.25">
      <c r="A171" s="362" t="s">
        <v>167</v>
      </c>
      <c r="B171" s="363"/>
      <c r="C171" s="363"/>
      <c r="D171" s="363"/>
      <c r="E171" s="363"/>
      <c r="F171" s="363"/>
      <c r="G171" s="154" t="s">
        <v>168</v>
      </c>
      <c r="H171" s="178">
        <f>H172+H243+H251</f>
        <v>331000</v>
      </c>
      <c r="I171" s="64">
        <f>I172+I243+I251</f>
        <v>242611</v>
      </c>
      <c r="J171" s="64">
        <f>J172+J243+J251</f>
        <v>87299</v>
      </c>
      <c r="K171" s="175">
        <f>ROUND(I171/H171*100,2)</f>
        <v>73.3</v>
      </c>
      <c r="L171" s="289">
        <f>L172+L243+L251</f>
        <v>145200</v>
      </c>
      <c r="M171" s="65">
        <f>M172+M243+M251</f>
        <v>81897</v>
      </c>
      <c r="N171" s="64">
        <f>N172+N243+N251</f>
        <v>28541</v>
      </c>
      <c r="O171" s="318">
        <f>O172+O243+O251</f>
        <v>110438</v>
      </c>
      <c r="P171" s="109"/>
      <c r="Q171" s="85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  <c r="CY171" s="11"/>
      <c r="CZ171" s="11"/>
      <c r="DA171" s="11"/>
      <c r="DB171" s="11"/>
      <c r="DC171" s="11"/>
      <c r="DD171" s="11"/>
      <c r="DE171" s="11"/>
      <c r="DF171" s="11"/>
      <c r="DG171" s="11"/>
      <c r="DH171" s="11"/>
      <c r="DI171" s="11"/>
      <c r="DJ171" s="11"/>
      <c r="DK171" s="11"/>
      <c r="DL171" s="11"/>
      <c r="DM171" s="11"/>
      <c r="DN171" s="11"/>
      <c r="DO171" s="11"/>
      <c r="DP171" s="11"/>
      <c r="DQ171" s="11"/>
      <c r="DR171" s="11"/>
      <c r="DS171" s="11"/>
      <c r="DT171" s="11"/>
      <c r="DU171" s="11"/>
      <c r="DV171" s="11"/>
      <c r="DW171" s="11"/>
      <c r="DX171" s="11"/>
      <c r="DY171" s="11"/>
      <c r="DZ171" s="11"/>
      <c r="EA171" s="11"/>
      <c r="EB171" s="11"/>
      <c r="EC171" s="11"/>
      <c r="ED171" s="11"/>
      <c r="EE171" s="11"/>
      <c r="EF171" s="11"/>
      <c r="EG171" s="11"/>
      <c r="EH171" s="11"/>
      <c r="EI171" s="11"/>
      <c r="EJ171" s="11"/>
      <c r="EK171" s="11"/>
      <c r="EL171" s="11"/>
      <c r="EM171" s="11"/>
      <c r="EN171" s="11"/>
      <c r="EO171" s="11"/>
      <c r="EP171" s="11"/>
      <c r="EQ171" s="11"/>
      <c r="ER171" s="11"/>
      <c r="ES171" s="11"/>
      <c r="ET171" s="11"/>
      <c r="EU171" s="11"/>
      <c r="EV171" s="11"/>
      <c r="EW171" s="11"/>
      <c r="EX171" s="11"/>
      <c r="EY171" s="11"/>
      <c r="EZ171" s="11"/>
      <c r="FA171" s="11"/>
      <c r="FB171" s="11"/>
      <c r="FC171" s="11"/>
      <c r="FD171" s="11"/>
    </row>
    <row r="172" spans="1:160" ht="18" x14ac:dyDescent="0.2">
      <c r="A172" s="190"/>
      <c r="B172" s="42"/>
      <c r="C172" s="42"/>
      <c r="D172" s="42" t="s">
        <v>20</v>
      </c>
      <c r="E172" s="42"/>
      <c r="F172" s="42"/>
      <c r="G172" s="160" t="s">
        <v>153</v>
      </c>
      <c r="H172" s="176">
        <f>H173+H199+H229+H231+H236+H241</f>
        <v>331000</v>
      </c>
      <c r="I172" s="33">
        <f>I173+I199+I229+I231+I236+I241</f>
        <v>243701</v>
      </c>
      <c r="J172" s="33">
        <f>J173+J199+J229+J231+J236+J241</f>
        <v>87299</v>
      </c>
      <c r="K172" s="184">
        <f>ROUND(I172/H172*100,2)</f>
        <v>73.63</v>
      </c>
      <c r="L172" s="71">
        <f>L173+L199+L229+L231+L236+L241</f>
        <v>145200</v>
      </c>
      <c r="M172" s="48">
        <f>M173+M199+M229+M231+M236+M241</f>
        <v>82987</v>
      </c>
      <c r="N172" s="33">
        <f>N173+N199+N229+N231+N236+N241</f>
        <v>28541</v>
      </c>
      <c r="O172" s="317">
        <f>O173+O199+O229+O231+O236+O241</f>
        <v>111528</v>
      </c>
      <c r="P172" s="108"/>
      <c r="Q172" s="82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</row>
    <row r="173" spans="1:160" ht="18" x14ac:dyDescent="0.2">
      <c r="A173" s="190"/>
      <c r="B173" s="42"/>
      <c r="C173" s="42"/>
      <c r="D173" s="42" t="s">
        <v>89</v>
      </c>
      <c r="E173" s="42"/>
      <c r="F173" s="42"/>
      <c r="G173" s="160" t="s">
        <v>70</v>
      </c>
      <c r="H173" s="176">
        <f>H174+H192</f>
        <v>0</v>
      </c>
      <c r="I173" s="33">
        <f>I174+I192</f>
        <v>0</v>
      </c>
      <c r="J173" s="33">
        <f>J174+J192</f>
        <v>0</v>
      </c>
      <c r="K173" s="184"/>
      <c r="L173" s="71">
        <f>L174+L192</f>
        <v>0</v>
      </c>
      <c r="M173" s="48">
        <f>M174+M192</f>
        <v>0</v>
      </c>
      <c r="N173" s="33">
        <f>N174+N192</f>
        <v>0</v>
      </c>
      <c r="O173" s="317">
        <f>O174+O192</f>
        <v>0</v>
      </c>
      <c r="P173" s="108"/>
      <c r="Q173" s="82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</row>
    <row r="174" spans="1:160" ht="18" x14ac:dyDescent="0.2">
      <c r="A174" s="190"/>
      <c r="B174" s="42"/>
      <c r="C174" s="42"/>
      <c r="D174" s="42"/>
      <c r="E174" s="42" t="s">
        <v>20</v>
      </c>
      <c r="F174" s="42"/>
      <c r="G174" s="152" t="s">
        <v>101</v>
      </c>
      <c r="H174" s="176">
        <f>SUM(H175:H191)</f>
        <v>0</v>
      </c>
      <c r="I174" s="33">
        <f>SUM(I175:I191)</f>
        <v>0</v>
      </c>
      <c r="J174" s="33">
        <f>SUM(J175:J191)</f>
        <v>0</v>
      </c>
      <c r="K174" s="184"/>
      <c r="L174" s="71">
        <f>SUM(L175:L191)</f>
        <v>0</v>
      </c>
      <c r="M174" s="48">
        <f>SUM(M175:M191)</f>
        <v>0</v>
      </c>
      <c r="N174" s="33">
        <f>SUM(N175:N191)</f>
        <v>0</v>
      </c>
      <c r="O174" s="317">
        <f>SUM(O175:O191)</f>
        <v>0</v>
      </c>
      <c r="P174" s="108"/>
      <c r="Q174" s="82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</row>
    <row r="175" spans="1:160" ht="18" x14ac:dyDescent="0.2">
      <c r="A175" s="191"/>
      <c r="B175" s="122"/>
      <c r="C175" s="122"/>
      <c r="D175" s="122"/>
      <c r="E175" s="122"/>
      <c r="F175" s="122" t="s">
        <v>20</v>
      </c>
      <c r="G175" s="153" t="s">
        <v>102</v>
      </c>
      <c r="H175" s="181"/>
      <c r="I175" s="31"/>
      <c r="J175" s="31">
        <f>H175-I175</f>
        <v>0</v>
      </c>
      <c r="K175" s="184"/>
      <c r="L175" s="284"/>
      <c r="M175" s="309"/>
      <c r="N175" s="31"/>
      <c r="O175" s="308">
        <f t="shared" ref="O175:O191" si="18">+M175+N175</f>
        <v>0</v>
      </c>
      <c r="P175" s="108"/>
      <c r="Q175" s="82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</row>
    <row r="176" spans="1:160" ht="18" x14ac:dyDescent="0.2">
      <c r="A176" s="191"/>
      <c r="B176" s="122"/>
      <c r="C176" s="122"/>
      <c r="D176" s="122"/>
      <c r="E176" s="122"/>
      <c r="F176" s="122" t="s">
        <v>18</v>
      </c>
      <c r="G176" s="153" t="s">
        <v>103</v>
      </c>
      <c r="H176" s="181"/>
      <c r="I176" s="31"/>
      <c r="J176" s="31">
        <f t="shared" ref="J176:J191" si="19">H176-I176</f>
        <v>0</v>
      </c>
      <c r="K176" s="184"/>
      <c r="L176" s="284"/>
      <c r="M176" s="309"/>
      <c r="N176" s="31"/>
      <c r="O176" s="308">
        <f t="shared" si="18"/>
        <v>0</v>
      </c>
      <c r="P176" s="108"/>
      <c r="Q176" s="82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</row>
    <row r="177" spans="1:160" ht="18" x14ac:dyDescent="0.2">
      <c r="A177" s="191"/>
      <c r="B177" s="122"/>
      <c r="C177" s="122"/>
      <c r="D177" s="122"/>
      <c r="E177" s="122"/>
      <c r="F177" s="122" t="s">
        <v>35</v>
      </c>
      <c r="G177" s="153" t="s">
        <v>104</v>
      </c>
      <c r="H177" s="181"/>
      <c r="I177" s="31"/>
      <c r="J177" s="31">
        <f t="shared" si="19"/>
        <v>0</v>
      </c>
      <c r="K177" s="184"/>
      <c r="L177" s="284"/>
      <c r="M177" s="309"/>
      <c r="N177" s="31"/>
      <c r="O177" s="308">
        <f t="shared" si="18"/>
        <v>0</v>
      </c>
      <c r="P177" s="108"/>
      <c r="Q177" s="82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</row>
    <row r="178" spans="1:160" ht="18" x14ac:dyDescent="0.2">
      <c r="A178" s="191"/>
      <c r="B178" s="122"/>
      <c r="C178" s="122"/>
      <c r="D178" s="122"/>
      <c r="E178" s="122"/>
      <c r="F178" s="122" t="s">
        <v>7</v>
      </c>
      <c r="G178" s="153" t="s">
        <v>105</v>
      </c>
      <c r="H178" s="181"/>
      <c r="I178" s="31"/>
      <c r="J178" s="31">
        <f t="shared" si="19"/>
        <v>0</v>
      </c>
      <c r="K178" s="184"/>
      <c r="L178" s="284"/>
      <c r="M178" s="309"/>
      <c r="N178" s="31"/>
      <c r="O178" s="308">
        <f t="shared" si="18"/>
        <v>0</v>
      </c>
      <c r="P178" s="108"/>
      <c r="Q178" s="82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</row>
    <row r="179" spans="1:160" ht="18" x14ac:dyDescent="0.2">
      <c r="A179" s="191"/>
      <c r="B179" s="122"/>
      <c r="C179" s="122"/>
      <c r="D179" s="122"/>
      <c r="E179" s="122"/>
      <c r="F179" s="122"/>
      <c r="G179" s="153" t="s">
        <v>106</v>
      </c>
      <c r="H179" s="181"/>
      <c r="I179" s="31"/>
      <c r="J179" s="31">
        <f t="shared" si="19"/>
        <v>0</v>
      </c>
      <c r="K179" s="184"/>
      <c r="L179" s="284"/>
      <c r="M179" s="309"/>
      <c r="N179" s="31"/>
      <c r="O179" s="308">
        <f t="shared" si="18"/>
        <v>0</v>
      </c>
      <c r="P179" s="108"/>
      <c r="Q179" s="82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</row>
    <row r="180" spans="1:160" ht="18" x14ac:dyDescent="0.2">
      <c r="A180" s="191"/>
      <c r="B180" s="122"/>
      <c r="C180" s="122"/>
      <c r="D180" s="122"/>
      <c r="E180" s="122"/>
      <c r="F180" s="122" t="s">
        <v>22</v>
      </c>
      <c r="G180" s="153" t="s">
        <v>107</v>
      </c>
      <c r="H180" s="181"/>
      <c r="I180" s="31"/>
      <c r="J180" s="31">
        <f t="shared" si="19"/>
        <v>0</v>
      </c>
      <c r="K180" s="184"/>
      <c r="L180" s="284"/>
      <c r="M180" s="309"/>
      <c r="N180" s="31"/>
      <c r="O180" s="308">
        <f t="shared" si="18"/>
        <v>0</v>
      </c>
      <c r="P180" s="108"/>
      <c r="Q180" s="82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</row>
    <row r="181" spans="1:160" ht="18" x14ac:dyDescent="0.2">
      <c r="A181" s="191"/>
      <c r="B181" s="122"/>
      <c r="C181" s="122"/>
      <c r="D181" s="122"/>
      <c r="E181" s="122"/>
      <c r="F181" s="122" t="s">
        <v>127</v>
      </c>
      <c r="G181" s="153" t="s">
        <v>108</v>
      </c>
      <c r="H181" s="181"/>
      <c r="I181" s="31"/>
      <c r="J181" s="31">
        <f t="shared" si="19"/>
        <v>0</v>
      </c>
      <c r="K181" s="184"/>
      <c r="L181" s="284"/>
      <c r="M181" s="309"/>
      <c r="N181" s="31"/>
      <c r="O181" s="308">
        <f t="shared" si="18"/>
        <v>0</v>
      </c>
      <c r="P181" s="108"/>
      <c r="Q181" s="82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</row>
    <row r="182" spans="1:160" ht="18" x14ac:dyDescent="0.2">
      <c r="A182" s="191"/>
      <c r="B182" s="122"/>
      <c r="C182" s="122"/>
      <c r="D182" s="122"/>
      <c r="E182" s="122"/>
      <c r="F182" s="122" t="s">
        <v>109</v>
      </c>
      <c r="G182" s="153" t="s">
        <v>110</v>
      </c>
      <c r="H182" s="181"/>
      <c r="I182" s="31"/>
      <c r="J182" s="31">
        <f t="shared" si="19"/>
        <v>0</v>
      </c>
      <c r="K182" s="184"/>
      <c r="L182" s="284"/>
      <c r="M182" s="309"/>
      <c r="N182" s="31"/>
      <c r="O182" s="308">
        <f t="shared" si="18"/>
        <v>0</v>
      </c>
      <c r="P182" s="108"/>
      <c r="Q182" s="82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</row>
    <row r="183" spans="1:160" ht="18" x14ac:dyDescent="0.2">
      <c r="A183" s="191"/>
      <c r="B183" s="122"/>
      <c r="C183" s="122"/>
      <c r="D183" s="122"/>
      <c r="E183" s="122"/>
      <c r="F183" s="122" t="s">
        <v>111</v>
      </c>
      <c r="G183" s="153" t="s">
        <v>112</v>
      </c>
      <c r="H183" s="181"/>
      <c r="I183" s="31"/>
      <c r="J183" s="31">
        <f t="shared" si="19"/>
        <v>0</v>
      </c>
      <c r="K183" s="184"/>
      <c r="L183" s="284"/>
      <c r="M183" s="309"/>
      <c r="N183" s="31"/>
      <c r="O183" s="308">
        <f t="shared" si="18"/>
        <v>0</v>
      </c>
      <c r="P183" s="108"/>
      <c r="Q183" s="82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</row>
    <row r="184" spans="1:160" ht="18" x14ac:dyDescent="0.2">
      <c r="A184" s="191"/>
      <c r="B184" s="122"/>
      <c r="C184" s="122"/>
      <c r="D184" s="122"/>
      <c r="E184" s="122"/>
      <c r="F184" s="122"/>
      <c r="G184" s="153" t="s">
        <v>113</v>
      </c>
      <c r="H184" s="181"/>
      <c r="I184" s="31"/>
      <c r="J184" s="31">
        <f t="shared" si="19"/>
        <v>0</v>
      </c>
      <c r="K184" s="184"/>
      <c r="L184" s="284"/>
      <c r="M184" s="309"/>
      <c r="N184" s="31"/>
      <c r="O184" s="308">
        <f t="shared" si="18"/>
        <v>0</v>
      </c>
      <c r="P184" s="108"/>
      <c r="Q184" s="82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</row>
    <row r="185" spans="1:160" ht="18" x14ac:dyDescent="0.2">
      <c r="A185" s="191"/>
      <c r="B185" s="122"/>
      <c r="C185" s="122"/>
      <c r="D185" s="122"/>
      <c r="E185" s="122"/>
      <c r="F185" s="122"/>
      <c r="G185" s="153" t="s">
        <v>114</v>
      </c>
      <c r="H185" s="181"/>
      <c r="I185" s="31"/>
      <c r="J185" s="31">
        <f t="shared" si="19"/>
        <v>0</v>
      </c>
      <c r="K185" s="184"/>
      <c r="L185" s="284"/>
      <c r="M185" s="309"/>
      <c r="N185" s="31"/>
      <c r="O185" s="308">
        <f t="shared" si="18"/>
        <v>0</v>
      </c>
      <c r="P185" s="108"/>
      <c r="Q185" s="82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</row>
    <row r="186" spans="1:160" ht="33" x14ac:dyDescent="0.2">
      <c r="A186" s="191"/>
      <c r="B186" s="122"/>
      <c r="C186" s="122"/>
      <c r="D186" s="122"/>
      <c r="E186" s="122"/>
      <c r="F186" s="122">
        <v>12</v>
      </c>
      <c r="G186" s="153" t="s">
        <v>115</v>
      </c>
      <c r="H186" s="181"/>
      <c r="I186" s="31"/>
      <c r="J186" s="31">
        <f t="shared" si="19"/>
        <v>0</v>
      </c>
      <c r="K186" s="184"/>
      <c r="L186" s="284"/>
      <c r="M186" s="309"/>
      <c r="N186" s="31"/>
      <c r="O186" s="308">
        <f t="shared" si="18"/>
        <v>0</v>
      </c>
      <c r="P186" s="108"/>
      <c r="Q186" s="82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</row>
    <row r="187" spans="1:160" ht="18" x14ac:dyDescent="0.2">
      <c r="A187" s="191"/>
      <c r="B187" s="122"/>
      <c r="C187" s="122"/>
      <c r="D187" s="122"/>
      <c r="E187" s="122"/>
      <c r="F187" s="122">
        <v>13</v>
      </c>
      <c r="G187" s="153" t="s">
        <v>116</v>
      </c>
      <c r="H187" s="181"/>
      <c r="I187" s="31"/>
      <c r="J187" s="31">
        <f t="shared" si="19"/>
        <v>0</v>
      </c>
      <c r="K187" s="184"/>
      <c r="L187" s="284"/>
      <c r="M187" s="309"/>
      <c r="N187" s="31"/>
      <c r="O187" s="308">
        <f t="shared" si="18"/>
        <v>0</v>
      </c>
      <c r="P187" s="108"/>
      <c r="Q187" s="82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</row>
    <row r="188" spans="1:160" ht="18" x14ac:dyDescent="0.2">
      <c r="A188" s="191"/>
      <c r="B188" s="122"/>
      <c r="C188" s="122"/>
      <c r="D188" s="122"/>
      <c r="E188" s="122"/>
      <c r="F188" s="122"/>
      <c r="G188" s="153" t="s">
        <v>117</v>
      </c>
      <c r="H188" s="181"/>
      <c r="I188" s="31"/>
      <c r="J188" s="31">
        <f t="shared" si="19"/>
        <v>0</v>
      </c>
      <c r="K188" s="184"/>
      <c r="L188" s="284"/>
      <c r="M188" s="309"/>
      <c r="N188" s="31"/>
      <c r="O188" s="308">
        <f t="shared" si="18"/>
        <v>0</v>
      </c>
      <c r="P188" s="108"/>
      <c r="Q188" s="82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</row>
    <row r="189" spans="1:160" ht="33" x14ac:dyDescent="0.2">
      <c r="A189" s="191"/>
      <c r="B189" s="122"/>
      <c r="C189" s="122"/>
      <c r="D189" s="122"/>
      <c r="E189" s="122"/>
      <c r="F189" s="122"/>
      <c r="G189" s="153" t="s">
        <v>118</v>
      </c>
      <c r="H189" s="181"/>
      <c r="I189" s="31"/>
      <c r="J189" s="31">
        <f t="shared" si="19"/>
        <v>0</v>
      </c>
      <c r="K189" s="184"/>
      <c r="L189" s="284"/>
      <c r="M189" s="309"/>
      <c r="N189" s="31"/>
      <c r="O189" s="308">
        <f t="shared" si="18"/>
        <v>0</v>
      </c>
      <c r="P189" s="108"/>
      <c r="Q189" s="82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</row>
    <row r="190" spans="1:160" ht="18" x14ac:dyDescent="0.2">
      <c r="A190" s="191"/>
      <c r="B190" s="122"/>
      <c r="C190" s="122"/>
      <c r="D190" s="122"/>
      <c r="E190" s="122"/>
      <c r="F190" s="122"/>
      <c r="G190" s="153" t="s">
        <v>119</v>
      </c>
      <c r="H190" s="181"/>
      <c r="I190" s="31"/>
      <c r="J190" s="31">
        <f t="shared" si="19"/>
        <v>0</v>
      </c>
      <c r="K190" s="184"/>
      <c r="L190" s="284"/>
      <c r="M190" s="309"/>
      <c r="N190" s="31"/>
      <c r="O190" s="308">
        <f t="shared" si="18"/>
        <v>0</v>
      </c>
      <c r="P190" s="108"/>
      <c r="Q190" s="82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</row>
    <row r="191" spans="1:160" ht="18" x14ac:dyDescent="0.2">
      <c r="A191" s="191"/>
      <c r="B191" s="122"/>
      <c r="C191" s="122"/>
      <c r="D191" s="122"/>
      <c r="E191" s="122"/>
      <c r="F191" s="122" t="s">
        <v>91</v>
      </c>
      <c r="G191" s="153" t="s">
        <v>120</v>
      </c>
      <c r="H191" s="181"/>
      <c r="I191" s="31"/>
      <c r="J191" s="31">
        <f t="shared" si="19"/>
        <v>0</v>
      </c>
      <c r="K191" s="184"/>
      <c r="L191" s="284"/>
      <c r="M191" s="309"/>
      <c r="N191" s="31"/>
      <c r="O191" s="308">
        <f t="shared" si="18"/>
        <v>0</v>
      </c>
      <c r="P191" s="108"/>
      <c r="Q191" s="82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</row>
    <row r="192" spans="1:160" ht="18" x14ac:dyDescent="0.2">
      <c r="A192" s="190"/>
      <c r="B192" s="42"/>
      <c r="C192" s="42"/>
      <c r="D192" s="42"/>
      <c r="E192" s="42" t="s">
        <v>35</v>
      </c>
      <c r="F192" s="42"/>
      <c r="G192" s="152" t="s">
        <v>121</v>
      </c>
      <c r="H192" s="176">
        <f>H193+H194+H195+H196+H197+H198</f>
        <v>0</v>
      </c>
      <c r="I192" s="33">
        <f>I193+I194+I195+I196+I197+I198</f>
        <v>0</v>
      </c>
      <c r="J192" s="33">
        <f>J193+J194+J195+J196+J197+J198</f>
        <v>0</v>
      </c>
      <c r="K192" s="184"/>
      <c r="L192" s="71">
        <f>L193+L194+L195+L196+L197+L198</f>
        <v>0</v>
      </c>
      <c r="M192" s="48">
        <f>M193+M194+M195+M196+M197+M198</f>
        <v>0</v>
      </c>
      <c r="N192" s="33">
        <f>N193+N194+N195+N196+N197+N198</f>
        <v>0</v>
      </c>
      <c r="O192" s="317">
        <f>O193+O194+O195+O196+O197+O198</f>
        <v>0</v>
      </c>
      <c r="P192" s="108"/>
      <c r="Q192" s="82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</row>
    <row r="193" spans="1:160" ht="18" x14ac:dyDescent="0.2">
      <c r="A193" s="191"/>
      <c r="B193" s="122"/>
      <c r="C193" s="122"/>
      <c r="D193" s="122"/>
      <c r="E193" s="122"/>
      <c r="F193" s="122" t="s">
        <v>20</v>
      </c>
      <c r="G193" s="153" t="s">
        <v>122</v>
      </c>
      <c r="H193" s="181"/>
      <c r="I193" s="31"/>
      <c r="J193" s="31">
        <f t="shared" ref="J193:J198" si="20">H193-I193</f>
        <v>0</v>
      </c>
      <c r="K193" s="184"/>
      <c r="L193" s="284"/>
      <c r="M193" s="309"/>
      <c r="N193" s="31"/>
      <c r="O193" s="308">
        <f t="shared" ref="O193:O198" si="21">+M193+N193</f>
        <v>0</v>
      </c>
      <c r="P193" s="108"/>
      <c r="Q193" s="82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</row>
    <row r="194" spans="1:160" ht="18" x14ac:dyDescent="0.2">
      <c r="A194" s="191"/>
      <c r="B194" s="122"/>
      <c r="C194" s="122"/>
      <c r="D194" s="122"/>
      <c r="E194" s="122"/>
      <c r="F194" s="122" t="s">
        <v>18</v>
      </c>
      <c r="G194" s="153" t="s">
        <v>123</v>
      </c>
      <c r="H194" s="181"/>
      <c r="I194" s="31"/>
      <c r="J194" s="31">
        <f t="shared" si="20"/>
        <v>0</v>
      </c>
      <c r="K194" s="184"/>
      <c r="L194" s="284"/>
      <c r="M194" s="309"/>
      <c r="N194" s="31"/>
      <c r="O194" s="308">
        <f t="shared" si="21"/>
        <v>0</v>
      </c>
      <c r="P194" s="108"/>
      <c r="Q194" s="82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</row>
    <row r="195" spans="1:160" ht="18" x14ac:dyDescent="0.2">
      <c r="A195" s="191"/>
      <c r="B195" s="122"/>
      <c r="C195" s="122"/>
      <c r="D195" s="122"/>
      <c r="E195" s="122"/>
      <c r="F195" s="122" t="s">
        <v>35</v>
      </c>
      <c r="G195" s="153" t="s">
        <v>124</v>
      </c>
      <c r="H195" s="181"/>
      <c r="I195" s="31"/>
      <c r="J195" s="31">
        <f t="shared" si="20"/>
        <v>0</v>
      </c>
      <c r="K195" s="184"/>
      <c r="L195" s="284"/>
      <c r="M195" s="309"/>
      <c r="N195" s="31"/>
      <c r="O195" s="308">
        <f t="shared" si="21"/>
        <v>0</v>
      </c>
      <c r="P195" s="108"/>
      <c r="Q195" s="82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</row>
    <row r="196" spans="1:160" ht="33" x14ac:dyDescent="0.2">
      <c r="A196" s="191"/>
      <c r="B196" s="122"/>
      <c r="C196" s="122"/>
      <c r="D196" s="122"/>
      <c r="E196" s="122"/>
      <c r="F196" s="122" t="s">
        <v>7</v>
      </c>
      <c r="G196" s="153" t="s">
        <v>125</v>
      </c>
      <c r="H196" s="181"/>
      <c r="I196" s="31"/>
      <c r="J196" s="31">
        <f t="shared" si="20"/>
        <v>0</v>
      </c>
      <c r="K196" s="184"/>
      <c r="L196" s="284"/>
      <c r="M196" s="309"/>
      <c r="N196" s="31"/>
      <c r="O196" s="308">
        <f t="shared" si="21"/>
        <v>0</v>
      </c>
      <c r="P196" s="108"/>
      <c r="Q196" s="82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</row>
    <row r="197" spans="1:160" ht="33" x14ac:dyDescent="0.2">
      <c r="A197" s="191"/>
      <c r="B197" s="122"/>
      <c r="C197" s="122"/>
      <c r="D197" s="122"/>
      <c r="E197" s="122"/>
      <c r="F197" s="122" t="s">
        <v>22</v>
      </c>
      <c r="G197" s="153" t="s">
        <v>126</v>
      </c>
      <c r="H197" s="181"/>
      <c r="I197" s="31"/>
      <c r="J197" s="31">
        <f t="shared" si="20"/>
        <v>0</v>
      </c>
      <c r="K197" s="184"/>
      <c r="L197" s="284"/>
      <c r="M197" s="309"/>
      <c r="N197" s="31"/>
      <c r="O197" s="308">
        <f t="shared" si="21"/>
        <v>0</v>
      </c>
      <c r="P197" s="108"/>
      <c r="Q197" s="82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</row>
    <row r="198" spans="1:160" ht="33" x14ac:dyDescent="0.2">
      <c r="A198" s="191"/>
      <c r="B198" s="122"/>
      <c r="C198" s="122"/>
      <c r="D198" s="122"/>
      <c r="E198" s="122"/>
      <c r="F198" s="122" t="s">
        <v>127</v>
      </c>
      <c r="G198" s="153" t="s">
        <v>128</v>
      </c>
      <c r="H198" s="181"/>
      <c r="I198" s="31"/>
      <c r="J198" s="31">
        <f t="shared" si="20"/>
        <v>0</v>
      </c>
      <c r="K198" s="184"/>
      <c r="L198" s="284"/>
      <c r="M198" s="309"/>
      <c r="N198" s="31"/>
      <c r="O198" s="308">
        <f t="shared" si="21"/>
        <v>0</v>
      </c>
      <c r="P198" s="108"/>
      <c r="Q198" s="82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</row>
    <row r="199" spans="1:160" ht="18" x14ac:dyDescent="0.2">
      <c r="A199" s="190"/>
      <c r="B199" s="42"/>
      <c r="C199" s="42"/>
      <c r="D199" s="42" t="s">
        <v>90</v>
      </c>
      <c r="E199" s="42"/>
      <c r="F199" s="42"/>
      <c r="G199" s="160" t="s">
        <v>274</v>
      </c>
      <c r="H199" s="176">
        <f>H200+H211+H212+H216+H219+H220+H221+H222+H224</f>
        <v>264000</v>
      </c>
      <c r="I199" s="33">
        <f>I200+I211+I212+I216+I219+I220+I221+I222+I224</f>
        <v>220570</v>
      </c>
      <c r="J199" s="33">
        <f>J200+J211+J212+J216+J219+J220+J221+J222+J224</f>
        <v>43430</v>
      </c>
      <c r="K199" s="184">
        <f>ROUND(I199/H199*100,2)</f>
        <v>83.55</v>
      </c>
      <c r="L199" s="71">
        <f>L200+L211+L212+L216+L219+L220+L221+L222+L224</f>
        <v>102200</v>
      </c>
      <c r="M199" s="48">
        <f>M200+M211+M212+M216+M219+M220+M221+M222+M224</f>
        <v>62901</v>
      </c>
      <c r="N199" s="33">
        <f>N200+N211+N212+N216+N219+N220+N221+N222+N224</f>
        <v>25496</v>
      </c>
      <c r="O199" s="317">
        <f>O200+O211+O212+O216+O219+O220+O221+O222+O224</f>
        <v>88397</v>
      </c>
      <c r="P199" s="108"/>
      <c r="Q199" s="82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</row>
    <row r="200" spans="1:160" ht="18" x14ac:dyDescent="0.2">
      <c r="A200" s="190"/>
      <c r="B200" s="42"/>
      <c r="C200" s="42"/>
      <c r="D200" s="42"/>
      <c r="E200" s="42" t="s">
        <v>20</v>
      </c>
      <c r="F200" s="42"/>
      <c r="G200" s="152" t="s">
        <v>304</v>
      </c>
      <c r="H200" s="176">
        <f>SUM(H201:H210)</f>
        <v>262000</v>
      </c>
      <c r="I200" s="33">
        <f>SUM(I201:I210)</f>
        <v>220570</v>
      </c>
      <c r="J200" s="33">
        <f>SUM(J201:J210)</f>
        <v>41430</v>
      </c>
      <c r="K200" s="184">
        <f>ROUND(I200/H200*100,2)</f>
        <v>84.19</v>
      </c>
      <c r="L200" s="71">
        <f>SUM(L201:L210)</f>
        <v>102200</v>
      </c>
      <c r="M200" s="48">
        <f>SUM(M201:M210)</f>
        <v>62901</v>
      </c>
      <c r="N200" s="33">
        <f>SUM(N201:N210)</f>
        <v>25496</v>
      </c>
      <c r="O200" s="317">
        <f>SUM(O201:O210)</f>
        <v>88397</v>
      </c>
      <c r="P200" s="108"/>
      <c r="Q200" s="82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</row>
    <row r="201" spans="1:160" ht="18" x14ac:dyDescent="0.2">
      <c r="A201" s="191"/>
      <c r="B201" s="122"/>
      <c r="C201" s="122"/>
      <c r="D201" s="122"/>
      <c r="E201" s="122"/>
      <c r="F201" s="122" t="s">
        <v>20</v>
      </c>
      <c r="G201" s="153" t="s">
        <v>130</v>
      </c>
      <c r="H201" s="181"/>
      <c r="I201" s="31"/>
      <c r="J201" s="31">
        <f t="shared" ref="J201:J211" si="22">H201-I201</f>
        <v>0</v>
      </c>
      <c r="K201" s="184"/>
      <c r="L201" s="284"/>
      <c r="M201" s="309"/>
      <c r="N201" s="31"/>
      <c r="O201" s="308">
        <f t="shared" ref="O201:O211" si="23">+M201+N201</f>
        <v>0</v>
      </c>
      <c r="P201" s="108"/>
      <c r="Q201" s="82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</row>
    <row r="202" spans="1:160" ht="18" x14ac:dyDescent="0.2">
      <c r="A202" s="191"/>
      <c r="B202" s="122"/>
      <c r="C202" s="122"/>
      <c r="D202" s="122"/>
      <c r="E202" s="122"/>
      <c r="F202" s="122" t="s">
        <v>18</v>
      </c>
      <c r="G202" s="153" t="s">
        <v>131</v>
      </c>
      <c r="H202" s="181">
        <v>2000</v>
      </c>
      <c r="I202" s="31">
        <v>999</v>
      </c>
      <c r="J202" s="31">
        <f t="shared" si="22"/>
        <v>1001</v>
      </c>
      <c r="K202" s="184"/>
      <c r="L202" s="284">
        <v>1000</v>
      </c>
      <c r="M202" s="309"/>
      <c r="N202" s="31">
        <v>999</v>
      </c>
      <c r="O202" s="308">
        <f t="shared" si="23"/>
        <v>999</v>
      </c>
      <c r="P202" s="108"/>
      <c r="Q202" s="82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</row>
    <row r="203" spans="1:160" ht="18" x14ac:dyDescent="0.2">
      <c r="A203" s="191"/>
      <c r="B203" s="122"/>
      <c r="C203" s="122"/>
      <c r="D203" s="122"/>
      <c r="E203" s="122"/>
      <c r="F203" s="122" t="s">
        <v>35</v>
      </c>
      <c r="G203" s="358" t="s">
        <v>305</v>
      </c>
      <c r="H203" s="181">
        <v>32000</v>
      </c>
      <c r="I203" s="31">
        <v>24117</v>
      </c>
      <c r="J203" s="31">
        <f t="shared" si="22"/>
        <v>7883</v>
      </c>
      <c r="K203" s="184"/>
      <c r="L203" s="284">
        <v>26000</v>
      </c>
      <c r="M203" s="309">
        <v>23475</v>
      </c>
      <c r="N203" s="31">
        <v>642</v>
      </c>
      <c r="O203" s="308">
        <f t="shared" si="23"/>
        <v>24117</v>
      </c>
      <c r="P203" s="108"/>
      <c r="Q203" s="82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</row>
    <row r="204" spans="1:160" ht="18" x14ac:dyDescent="0.2">
      <c r="A204" s="191"/>
      <c r="B204" s="122"/>
      <c r="C204" s="122"/>
      <c r="D204" s="122"/>
      <c r="E204" s="122"/>
      <c r="F204" s="122" t="s">
        <v>7</v>
      </c>
      <c r="G204" s="358" t="s">
        <v>306</v>
      </c>
      <c r="H204" s="181">
        <v>3000</v>
      </c>
      <c r="I204" s="31">
        <v>1476</v>
      </c>
      <c r="J204" s="31">
        <f t="shared" si="22"/>
        <v>1524</v>
      </c>
      <c r="K204" s="184"/>
      <c r="L204" s="284">
        <v>1800</v>
      </c>
      <c r="M204" s="309">
        <v>1189</v>
      </c>
      <c r="N204" s="31">
        <v>287</v>
      </c>
      <c r="O204" s="308">
        <f t="shared" si="23"/>
        <v>1476</v>
      </c>
      <c r="P204" s="108"/>
      <c r="Q204" s="82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</row>
    <row r="205" spans="1:160" ht="18" x14ac:dyDescent="0.2">
      <c r="A205" s="191"/>
      <c r="B205" s="122"/>
      <c r="C205" s="122"/>
      <c r="D205" s="122"/>
      <c r="E205" s="122"/>
      <c r="F205" s="122" t="s">
        <v>136</v>
      </c>
      <c r="G205" s="153" t="s">
        <v>169</v>
      </c>
      <c r="H205" s="181">
        <v>2000</v>
      </c>
      <c r="I205" s="31">
        <v>1000</v>
      </c>
      <c r="J205" s="31">
        <f t="shared" si="22"/>
        <v>1000</v>
      </c>
      <c r="K205" s="184"/>
      <c r="L205" s="284">
        <v>1000</v>
      </c>
      <c r="M205" s="309">
        <v>1000</v>
      </c>
      <c r="N205" s="31">
        <v>0</v>
      </c>
      <c r="O205" s="308">
        <f t="shared" si="23"/>
        <v>1000</v>
      </c>
      <c r="P205" s="108"/>
      <c r="Q205" s="82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</row>
    <row r="206" spans="1:160" ht="18" x14ac:dyDescent="0.2">
      <c r="A206" s="191"/>
      <c r="B206" s="122"/>
      <c r="C206" s="122"/>
      <c r="D206" s="122"/>
      <c r="E206" s="122"/>
      <c r="F206" s="122" t="s">
        <v>22</v>
      </c>
      <c r="G206" s="153" t="s">
        <v>170</v>
      </c>
      <c r="H206" s="181"/>
      <c r="I206" s="31"/>
      <c r="J206" s="31">
        <f t="shared" si="22"/>
        <v>0</v>
      </c>
      <c r="K206" s="184"/>
      <c r="L206" s="284"/>
      <c r="M206" s="309">
        <v>0</v>
      </c>
      <c r="N206" s="31"/>
      <c r="O206" s="308">
        <f t="shared" si="23"/>
        <v>0</v>
      </c>
      <c r="P206" s="108"/>
      <c r="Q206" s="82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</row>
    <row r="207" spans="1:160" ht="18" x14ac:dyDescent="0.2">
      <c r="A207" s="191"/>
      <c r="B207" s="122"/>
      <c r="C207" s="122"/>
      <c r="D207" s="122"/>
      <c r="E207" s="122"/>
      <c r="F207" s="122"/>
      <c r="G207" s="153" t="s">
        <v>171</v>
      </c>
      <c r="H207" s="181"/>
      <c r="I207" s="31"/>
      <c r="J207" s="31">
        <f t="shared" si="22"/>
        <v>0</v>
      </c>
      <c r="K207" s="184"/>
      <c r="L207" s="284"/>
      <c r="M207" s="309">
        <v>0</v>
      </c>
      <c r="N207" s="31"/>
      <c r="O207" s="308">
        <f t="shared" si="23"/>
        <v>0</v>
      </c>
      <c r="P207" s="108"/>
      <c r="Q207" s="82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</row>
    <row r="208" spans="1:160" ht="18" x14ac:dyDescent="0.2">
      <c r="A208" s="191"/>
      <c r="B208" s="122"/>
      <c r="C208" s="122"/>
      <c r="D208" s="122"/>
      <c r="E208" s="122"/>
      <c r="F208" s="122" t="s">
        <v>109</v>
      </c>
      <c r="G208" s="153" t="s">
        <v>172</v>
      </c>
      <c r="H208" s="181">
        <v>3000</v>
      </c>
      <c r="I208" s="31">
        <v>0</v>
      </c>
      <c r="J208" s="31">
        <f t="shared" si="22"/>
        <v>3000</v>
      </c>
      <c r="K208" s="184"/>
      <c r="L208" s="284">
        <v>1400</v>
      </c>
      <c r="M208" s="309">
        <v>0</v>
      </c>
      <c r="N208" s="31">
        <v>0</v>
      </c>
      <c r="O208" s="308">
        <f t="shared" si="23"/>
        <v>0</v>
      </c>
      <c r="P208" s="108"/>
      <c r="Q208" s="82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</row>
    <row r="209" spans="1:160" ht="18" x14ac:dyDescent="0.2">
      <c r="A209" s="191"/>
      <c r="B209" s="122"/>
      <c r="C209" s="122"/>
      <c r="D209" s="122"/>
      <c r="E209" s="122"/>
      <c r="F209" s="122" t="s">
        <v>111</v>
      </c>
      <c r="G209" s="153" t="s">
        <v>307</v>
      </c>
      <c r="H209" s="181">
        <v>150000</v>
      </c>
      <c r="I209" s="31">
        <v>137996</v>
      </c>
      <c r="J209" s="31">
        <f t="shared" si="22"/>
        <v>12004</v>
      </c>
      <c r="K209" s="184">
        <f>ROUND(I209/H209*100,2)</f>
        <v>92</v>
      </c>
      <c r="L209" s="284">
        <v>33000</v>
      </c>
      <c r="M209" s="309">
        <v>8320</v>
      </c>
      <c r="N209" s="31">
        <v>17368</v>
      </c>
      <c r="O209" s="308">
        <f t="shared" si="23"/>
        <v>25688</v>
      </c>
      <c r="P209" s="108"/>
      <c r="Q209" s="82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</row>
    <row r="210" spans="1:160" ht="18" x14ac:dyDescent="0.2">
      <c r="A210" s="191"/>
      <c r="B210" s="122"/>
      <c r="C210" s="122"/>
      <c r="D210" s="122"/>
      <c r="E210" s="122"/>
      <c r="F210" s="122" t="s">
        <v>91</v>
      </c>
      <c r="G210" s="153" t="s">
        <v>331</v>
      </c>
      <c r="H210" s="181">
        <v>70000</v>
      </c>
      <c r="I210" s="31">
        <v>54982</v>
      </c>
      <c r="J210" s="31">
        <f t="shared" si="22"/>
        <v>15018</v>
      </c>
      <c r="K210" s="184"/>
      <c r="L210" s="284">
        <v>38000</v>
      </c>
      <c r="M210" s="309">
        <v>28917</v>
      </c>
      <c r="N210" s="31">
        <v>6200</v>
      </c>
      <c r="O210" s="308">
        <f t="shared" si="23"/>
        <v>35117</v>
      </c>
      <c r="P210" s="108">
        <v>1</v>
      </c>
      <c r="Q210" s="82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</row>
    <row r="211" spans="1:160" ht="18" x14ac:dyDescent="0.2">
      <c r="A211" s="191"/>
      <c r="B211" s="122"/>
      <c r="C211" s="122"/>
      <c r="D211" s="122"/>
      <c r="E211" s="122" t="s">
        <v>18</v>
      </c>
      <c r="F211" s="122"/>
      <c r="G211" s="153" t="s">
        <v>308</v>
      </c>
      <c r="H211" s="181">
        <v>0</v>
      </c>
      <c r="I211" s="31">
        <v>0</v>
      </c>
      <c r="J211" s="31">
        <f t="shared" si="22"/>
        <v>0</v>
      </c>
      <c r="K211" s="184"/>
      <c r="L211" s="284">
        <v>0</v>
      </c>
      <c r="M211" s="309">
        <v>0</v>
      </c>
      <c r="N211" s="31">
        <v>0</v>
      </c>
      <c r="O211" s="308">
        <f t="shared" si="23"/>
        <v>0</v>
      </c>
      <c r="P211" s="108"/>
      <c r="Q211" s="82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</row>
    <row r="212" spans="1:160" ht="18" x14ac:dyDescent="0.2">
      <c r="A212" s="190"/>
      <c r="B212" s="42"/>
      <c r="C212" s="42"/>
      <c r="D212" s="42"/>
      <c r="E212" s="42" t="s">
        <v>136</v>
      </c>
      <c r="F212" s="42"/>
      <c r="G212" s="160" t="s">
        <v>309</v>
      </c>
      <c r="H212" s="176">
        <f>SUM(H213:H215)</f>
        <v>0</v>
      </c>
      <c r="I212" s="33">
        <f>SUM(I213:I215)</f>
        <v>0</v>
      </c>
      <c r="J212" s="33">
        <f>SUM(J213:J215)</f>
        <v>0</v>
      </c>
      <c r="K212" s="184"/>
      <c r="L212" s="71">
        <f>SUM(L213:L215)</f>
        <v>0</v>
      </c>
      <c r="M212" s="48">
        <f>SUM(M213:M215)</f>
        <v>0</v>
      </c>
      <c r="N212" s="33">
        <f>SUM(N213:N215)</f>
        <v>0</v>
      </c>
      <c r="O212" s="317">
        <f>SUM(O213:O215)</f>
        <v>0</v>
      </c>
      <c r="P212" s="108"/>
      <c r="Q212" s="82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</row>
    <row r="213" spans="1:160" ht="18" x14ac:dyDescent="0.2">
      <c r="A213" s="191"/>
      <c r="B213" s="122"/>
      <c r="C213" s="122"/>
      <c r="D213" s="122"/>
      <c r="E213" s="122"/>
      <c r="F213" s="122"/>
      <c r="G213" s="153" t="s">
        <v>138</v>
      </c>
      <c r="H213" s="181"/>
      <c r="I213" s="31"/>
      <c r="J213" s="31">
        <f>H213-I213</f>
        <v>0</v>
      </c>
      <c r="K213" s="184"/>
      <c r="L213" s="284"/>
      <c r="M213" s="309"/>
      <c r="N213" s="31"/>
      <c r="O213" s="308">
        <f>+M213+N213</f>
        <v>0</v>
      </c>
      <c r="P213" s="108"/>
      <c r="Q213" s="82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</row>
    <row r="214" spans="1:160" ht="18" x14ac:dyDescent="0.2">
      <c r="A214" s="191"/>
      <c r="B214" s="122"/>
      <c r="C214" s="122"/>
      <c r="D214" s="122"/>
      <c r="E214" s="122"/>
      <c r="F214" s="122"/>
      <c r="G214" s="153" t="s">
        <v>139</v>
      </c>
      <c r="H214" s="181"/>
      <c r="I214" s="31"/>
      <c r="J214" s="31">
        <f>H214-I214</f>
        <v>0</v>
      </c>
      <c r="K214" s="184"/>
      <c r="L214" s="284"/>
      <c r="M214" s="309"/>
      <c r="N214" s="31"/>
      <c r="O214" s="308">
        <f>+M214+N214</f>
        <v>0</v>
      </c>
      <c r="P214" s="108"/>
      <c r="Q214" s="82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</row>
    <row r="215" spans="1:160" ht="18" x14ac:dyDescent="0.2">
      <c r="A215" s="191"/>
      <c r="B215" s="122"/>
      <c r="C215" s="122"/>
      <c r="D215" s="122"/>
      <c r="E215" s="122"/>
      <c r="F215" s="122" t="s">
        <v>91</v>
      </c>
      <c r="G215" s="153" t="s">
        <v>310</v>
      </c>
      <c r="H215" s="181">
        <v>0</v>
      </c>
      <c r="I215" s="31">
        <v>0</v>
      </c>
      <c r="J215" s="31">
        <f>H215-I215</f>
        <v>0</v>
      </c>
      <c r="K215" s="184"/>
      <c r="L215" s="284">
        <v>0</v>
      </c>
      <c r="M215" s="309">
        <v>0</v>
      </c>
      <c r="N215" s="31">
        <v>0</v>
      </c>
      <c r="O215" s="308">
        <f>+M215+N215</f>
        <v>0</v>
      </c>
      <c r="P215" s="108"/>
      <c r="Q215" s="82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</row>
    <row r="216" spans="1:160" ht="18" x14ac:dyDescent="0.2">
      <c r="A216" s="190"/>
      <c r="B216" s="42"/>
      <c r="C216" s="42"/>
      <c r="D216" s="42"/>
      <c r="E216" s="42" t="s">
        <v>22</v>
      </c>
      <c r="F216" s="42"/>
      <c r="G216" s="160" t="s">
        <v>173</v>
      </c>
      <c r="H216" s="176">
        <f>H217+H218</f>
        <v>0</v>
      </c>
      <c r="I216" s="33">
        <f>I217+I218</f>
        <v>0</v>
      </c>
      <c r="J216" s="33">
        <f>J217+J218</f>
        <v>0</v>
      </c>
      <c r="K216" s="184"/>
      <c r="L216" s="71">
        <f>L217+L218</f>
        <v>0</v>
      </c>
      <c r="M216" s="48">
        <f>M217+M218</f>
        <v>0</v>
      </c>
      <c r="N216" s="33">
        <f>N217+N218</f>
        <v>0</v>
      </c>
      <c r="O216" s="317">
        <f>O217+O218</f>
        <v>0</v>
      </c>
      <c r="P216" s="108"/>
      <c r="Q216" s="82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</row>
    <row r="217" spans="1:160" ht="18" x14ac:dyDescent="0.2">
      <c r="A217" s="191"/>
      <c r="B217" s="122"/>
      <c r="C217" s="122"/>
      <c r="D217" s="122"/>
      <c r="E217" s="122"/>
      <c r="F217" s="122" t="s">
        <v>20</v>
      </c>
      <c r="G217" s="153" t="s">
        <v>174</v>
      </c>
      <c r="H217" s="181"/>
      <c r="I217" s="31"/>
      <c r="J217" s="31">
        <f t="shared" ref="J217:J223" si="24">H217-I217</f>
        <v>0</v>
      </c>
      <c r="K217" s="184"/>
      <c r="L217" s="284"/>
      <c r="M217" s="309"/>
      <c r="N217" s="31"/>
      <c r="O217" s="308">
        <f t="shared" ref="O217:O223" si="25">+M217+N217</f>
        <v>0</v>
      </c>
      <c r="P217" s="108"/>
      <c r="Q217" s="82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</row>
    <row r="218" spans="1:160" ht="18" x14ac:dyDescent="0.2">
      <c r="A218" s="191"/>
      <c r="B218" s="122"/>
      <c r="C218" s="122"/>
      <c r="D218" s="122"/>
      <c r="E218" s="122"/>
      <c r="F218" s="122"/>
      <c r="G218" s="153" t="s">
        <v>175</v>
      </c>
      <c r="H218" s="181"/>
      <c r="I218" s="31"/>
      <c r="J218" s="31">
        <f t="shared" si="24"/>
        <v>0</v>
      </c>
      <c r="K218" s="184"/>
      <c r="L218" s="284"/>
      <c r="M218" s="309"/>
      <c r="N218" s="31"/>
      <c r="O218" s="308">
        <f t="shared" si="25"/>
        <v>0</v>
      </c>
      <c r="P218" s="108"/>
      <c r="Q218" s="82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</row>
    <row r="219" spans="1:160" ht="18" x14ac:dyDescent="0.2">
      <c r="A219" s="191"/>
      <c r="B219" s="122"/>
      <c r="C219" s="122"/>
      <c r="D219" s="122"/>
      <c r="E219" s="122">
        <v>11</v>
      </c>
      <c r="F219" s="122"/>
      <c r="G219" s="153" t="s">
        <v>176</v>
      </c>
      <c r="H219" s="181"/>
      <c r="I219" s="31"/>
      <c r="J219" s="31">
        <f t="shared" si="24"/>
        <v>0</v>
      </c>
      <c r="K219" s="184"/>
      <c r="L219" s="284"/>
      <c r="M219" s="309"/>
      <c r="N219" s="31"/>
      <c r="O219" s="308">
        <f t="shared" si="25"/>
        <v>0</v>
      </c>
      <c r="P219" s="108"/>
      <c r="Q219" s="82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</row>
    <row r="220" spans="1:160" ht="18" x14ac:dyDescent="0.2">
      <c r="A220" s="191"/>
      <c r="B220" s="122"/>
      <c r="C220" s="122"/>
      <c r="D220" s="122"/>
      <c r="E220" s="122">
        <v>13</v>
      </c>
      <c r="F220" s="122"/>
      <c r="G220" s="153" t="s">
        <v>141</v>
      </c>
      <c r="H220" s="181"/>
      <c r="I220" s="31"/>
      <c r="J220" s="31">
        <f t="shared" si="24"/>
        <v>0</v>
      </c>
      <c r="K220" s="184"/>
      <c r="L220" s="284"/>
      <c r="M220" s="309"/>
      <c r="N220" s="31"/>
      <c r="O220" s="308">
        <f t="shared" si="25"/>
        <v>0</v>
      </c>
      <c r="P220" s="108"/>
      <c r="Q220" s="82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</row>
    <row r="221" spans="1:160" ht="18" x14ac:dyDescent="0.2">
      <c r="A221" s="191"/>
      <c r="B221" s="122"/>
      <c r="C221" s="122"/>
      <c r="D221" s="122"/>
      <c r="E221" s="122">
        <v>14</v>
      </c>
      <c r="F221" s="122"/>
      <c r="G221" s="153" t="s">
        <v>177</v>
      </c>
      <c r="H221" s="181"/>
      <c r="I221" s="31"/>
      <c r="J221" s="31">
        <f t="shared" si="24"/>
        <v>0</v>
      </c>
      <c r="K221" s="184"/>
      <c r="L221" s="284"/>
      <c r="M221" s="309"/>
      <c r="N221" s="31"/>
      <c r="O221" s="308">
        <f t="shared" si="25"/>
        <v>0</v>
      </c>
      <c r="P221" s="108"/>
      <c r="Q221" s="82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</row>
    <row r="222" spans="1:160" ht="33" x14ac:dyDescent="0.2">
      <c r="A222" s="191"/>
      <c r="B222" s="122"/>
      <c r="C222" s="122"/>
      <c r="D222" s="122"/>
      <c r="E222" s="122"/>
      <c r="F222" s="122"/>
      <c r="G222" s="153" t="s">
        <v>178</v>
      </c>
      <c r="H222" s="181"/>
      <c r="I222" s="31"/>
      <c r="J222" s="31">
        <f t="shared" si="24"/>
        <v>0</v>
      </c>
      <c r="K222" s="184"/>
      <c r="L222" s="284"/>
      <c r="M222" s="309"/>
      <c r="N222" s="31"/>
      <c r="O222" s="308">
        <f t="shared" si="25"/>
        <v>0</v>
      </c>
      <c r="P222" s="108"/>
      <c r="Q222" s="82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</row>
    <row r="223" spans="1:160" ht="33" x14ac:dyDescent="0.2">
      <c r="A223" s="191"/>
      <c r="B223" s="122"/>
      <c r="C223" s="122"/>
      <c r="D223" s="122"/>
      <c r="E223" s="122"/>
      <c r="F223" s="122"/>
      <c r="G223" s="153" t="s">
        <v>179</v>
      </c>
      <c r="H223" s="181"/>
      <c r="I223" s="31"/>
      <c r="J223" s="31">
        <f t="shared" si="24"/>
        <v>0</v>
      </c>
      <c r="K223" s="184"/>
      <c r="L223" s="284"/>
      <c r="M223" s="309"/>
      <c r="N223" s="31"/>
      <c r="O223" s="308">
        <f t="shared" si="25"/>
        <v>0</v>
      </c>
      <c r="P223" s="108"/>
      <c r="Q223" s="82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</row>
    <row r="224" spans="1:160" ht="18" x14ac:dyDescent="0.2">
      <c r="A224" s="190"/>
      <c r="B224" s="42"/>
      <c r="C224" s="42"/>
      <c r="D224" s="42"/>
      <c r="E224" s="42" t="s">
        <v>91</v>
      </c>
      <c r="F224" s="42"/>
      <c r="G224" s="160" t="s">
        <v>311</v>
      </c>
      <c r="H224" s="176">
        <f>H225+H226+H227+H228</f>
        <v>2000</v>
      </c>
      <c r="I224" s="33">
        <f>I225+I226+I227+I228</f>
        <v>0</v>
      </c>
      <c r="J224" s="33">
        <f>J225+J226+J227+J228</f>
        <v>2000</v>
      </c>
      <c r="K224" s="184"/>
      <c r="L224" s="71">
        <f>L225+L226+L227+L228</f>
        <v>0</v>
      </c>
      <c r="M224" s="48">
        <f>M225+M226+M227+M228</f>
        <v>0</v>
      </c>
      <c r="N224" s="33">
        <f>N225+N226+N227+N228</f>
        <v>0</v>
      </c>
      <c r="O224" s="317">
        <f>O225+O226+O227+O228</f>
        <v>0</v>
      </c>
      <c r="P224" s="108"/>
      <c r="Q224" s="82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</row>
    <row r="225" spans="1:160" ht="18" x14ac:dyDescent="0.2">
      <c r="A225" s="191"/>
      <c r="B225" s="122"/>
      <c r="C225" s="122"/>
      <c r="D225" s="122"/>
      <c r="E225" s="122"/>
      <c r="F225" s="122"/>
      <c r="G225" s="153" t="s">
        <v>143</v>
      </c>
      <c r="H225" s="181"/>
      <c r="I225" s="31"/>
      <c r="J225" s="31">
        <f>H225-I225</f>
        <v>0</v>
      </c>
      <c r="K225" s="184"/>
      <c r="L225" s="284"/>
      <c r="M225" s="309"/>
      <c r="N225" s="31"/>
      <c r="O225" s="308">
        <f>+M225+N225</f>
        <v>0</v>
      </c>
      <c r="P225" s="108"/>
      <c r="Q225" s="82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</row>
    <row r="226" spans="1:160" ht="18" x14ac:dyDescent="0.2">
      <c r="A226" s="191"/>
      <c r="B226" s="122"/>
      <c r="C226" s="122"/>
      <c r="D226" s="122"/>
      <c r="E226" s="122"/>
      <c r="F226" s="122" t="s">
        <v>7</v>
      </c>
      <c r="G226" s="153" t="s">
        <v>312</v>
      </c>
      <c r="H226" s="181"/>
      <c r="I226" s="31"/>
      <c r="J226" s="31">
        <f>H226-I226</f>
        <v>0</v>
      </c>
      <c r="K226" s="184"/>
      <c r="L226" s="284"/>
      <c r="M226" s="309"/>
      <c r="N226" s="31"/>
      <c r="O226" s="308">
        <f>+M226+N226</f>
        <v>0</v>
      </c>
      <c r="P226" s="108"/>
      <c r="Q226" s="82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</row>
    <row r="227" spans="1:160" ht="33" x14ac:dyDescent="0.2">
      <c r="A227" s="191"/>
      <c r="B227" s="122"/>
      <c r="C227" s="122"/>
      <c r="D227" s="122"/>
      <c r="E227" s="122"/>
      <c r="F227" s="122"/>
      <c r="G227" s="153" t="s">
        <v>145</v>
      </c>
      <c r="H227" s="181"/>
      <c r="I227" s="31"/>
      <c r="J227" s="31">
        <f>H227-I227</f>
        <v>0</v>
      </c>
      <c r="K227" s="184"/>
      <c r="L227" s="284"/>
      <c r="M227" s="309"/>
      <c r="N227" s="31"/>
      <c r="O227" s="308">
        <f>+M227+N227</f>
        <v>0</v>
      </c>
      <c r="P227" s="108"/>
      <c r="Q227" s="82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</row>
    <row r="228" spans="1:160" ht="18" x14ac:dyDescent="0.2">
      <c r="A228" s="191"/>
      <c r="B228" s="122"/>
      <c r="C228" s="122"/>
      <c r="D228" s="122"/>
      <c r="E228" s="122"/>
      <c r="F228" s="122" t="s">
        <v>91</v>
      </c>
      <c r="G228" s="153" t="s">
        <v>313</v>
      </c>
      <c r="H228" s="181">
        <v>2000</v>
      </c>
      <c r="I228" s="31">
        <v>0</v>
      </c>
      <c r="J228" s="31">
        <f>H228-I228</f>
        <v>2000</v>
      </c>
      <c r="K228" s="184"/>
      <c r="L228" s="284">
        <v>0</v>
      </c>
      <c r="M228" s="309">
        <v>0</v>
      </c>
      <c r="N228" s="31">
        <v>0</v>
      </c>
      <c r="O228" s="308">
        <f>+M228+N228</f>
        <v>0</v>
      </c>
      <c r="P228" s="108"/>
      <c r="Q228" s="82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</row>
    <row r="229" spans="1:160" ht="18" x14ac:dyDescent="0.2">
      <c r="A229" s="190"/>
      <c r="B229" s="42"/>
      <c r="C229" s="42"/>
      <c r="D229" s="42" t="s">
        <v>92</v>
      </c>
      <c r="E229" s="42"/>
      <c r="F229" s="42"/>
      <c r="G229" s="160" t="s">
        <v>180</v>
      </c>
      <c r="H229" s="176">
        <f>H230</f>
        <v>0</v>
      </c>
      <c r="I229" s="33">
        <f>I230</f>
        <v>0</v>
      </c>
      <c r="J229" s="33">
        <f>J230</f>
        <v>0</v>
      </c>
      <c r="K229" s="359">
        <v>0</v>
      </c>
      <c r="L229" s="71">
        <f>L230</f>
        <v>0</v>
      </c>
      <c r="M229" s="48">
        <f>M230</f>
        <v>0</v>
      </c>
      <c r="N229" s="33">
        <f>N230</f>
        <v>0</v>
      </c>
      <c r="O229" s="317">
        <f>O230</f>
        <v>0</v>
      </c>
      <c r="P229" s="108"/>
      <c r="Q229" s="82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</row>
    <row r="230" spans="1:160" ht="33" x14ac:dyDescent="0.2">
      <c r="A230" s="191"/>
      <c r="B230" s="122"/>
      <c r="C230" s="122"/>
      <c r="D230" s="122"/>
      <c r="E230" s="122" t="s">
        <v>111</v>
      </c>
      <c r="F230" s="122"/>
      <c r="G230" s="153" t="s">
        <v>181</v>
      </c>
      <c r="H230" s="181"/>
      <c r="I230" s="31"/>
      <c r="J230" s="31">
        <f>H230-I230</f>
        <v>0</v>
      </c>
      <c r="K230" s="359">
        <v>0</v>
      </c>
      <c r="L230" s="284"/>
      <c r="M230" s="309"/>
      <c r="N230" s="78"/>
      <c r="O230" s="308">
        <f>+M230+N230</f>
        <v>0</v>
      </c>
      <c r="P230" s="108"/>
      <c r="Q230" s="82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</row>
    <row r="231" spans="1:160" ht="33" x14ac:dyDescent="0.2">
      <c r="A231" s="190"/>
      <c r="B231" s="42"/>
      <c r="C231" s="42"/>
      <c r="D231" s="42">
        <v>51</v>
      </c>
      <c r="E231" s="42"/>
      <c r="F231" s="42"/>
      <c r="G231" s="160" t="s">
        <v>77</v>
      </c>
      <c r="H231" s="176">
        <f t="shared" ref="H231:J232" si="26">H232</f>
        <v>0</v>
      </c>
      <c r="I231" s="33">
        <f t="shared" si="26"/>
        <v>0</v>
      </c>
      <c r="J231" s="33">
        <f t="shared" si="26"/>
        <v>0</v>
      </c>
      <c r="K231" s="184"/>
      <c r="L231" s="71">
        <f t="shared" ref="L231:N232" si="27">L232</f>
        <v>0</v>
      </c>
      <c r="M231" s="48">
        <f t="shared" si="27"/>
        <v>0</v>
      </c>
      <c r="N231" s="33">
        <f t="shared" si="27"/>
        <v>0</v>
      </c>
      <c r="O231" s="317">
        <f>O232</f>
        <v>0</v>
      </c>
      <c r="P231" s="108"/>
      <c r="Q231" s="82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</row>
    <row r="232" spans="1:160" ht="18" x14ac:dyDescent="0.2">
      <c r="A232" s="190"/>
      <c r="B232" s="42"/>
      <c r="C232" s="42"/>
      <c r="D232" s="42"/>
      <c r="E232" s="42" t="s">
        <v>20</v>
      </c>
      <c r="F232" s="42"/>
      <c r="G232" s="152" t="s">
        <v>93</v>
      </c>
      <c r="H232" s="176">
        <f t="shared" si="26"/>
        <v>0</v>
      </c>
      <c r="I232" s="33">
        <f t="shared" si="26"/>
        <v>0</v>
      </c>
      <c r="J232" s="33">
        <f t="shared" si="26"/>
        <v>0</v>
      </c>
      <c r="K232" s="184"/>
      <c r="L232" s="71">
        <f t="shared" si="27"/>
        <v>0</v>
      </c>
      <c r="M232" s="48">
        <f t="shared" si="27"/>
        <v>0</v>
      </c>
      <c r="N232" s="33">
        <f t="shared" si="27"/>
        <v>0</v>
      </c>
      <c r="O232" s="317">
        <f>O233</f>
        <v>0</v>
      </c>
      <c r="P232" s="108"/>
      <c r="Q232" s="82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</row>
    <row r="233" spans="1:160" ht="18" x14ac:dyDescent="0.2">
      <c r="A233" s="191"/>
      <c r="B233" s="122"/>
      <c r="C233" s="122"/>
      <c r="D233" s="122"/>
      <c r="E233" s="122"/>
      <c r="F233" s="122" t="s">
        <v>20</v>
      </c>
      <c r="G233" s="153" t="s">
        <v>94</v>
      </c>
      <c r="H233" s="181"/>
      <c r="I233" s="31"/>
      <c r="J233" s="31">
        <f>H233-I233</f>
        <v>0</v>
      </c>
      <c r="K233" s="184"/>
      <c r="L233" s="284"/>
      <c r="M233" s="309"/>
      <c r="N233" s="31"/>
      <c r="O233" s="308">
        <f>+M233+N233</f>
        <v>0</v>
      </c>
      <c r="P233" s="108"/>
      <c r="Q233" s="82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</row>
    <row r="234" spans="1:160" ht="49.5" x14ac:dyDescent="0.2">
      <c r="A234" s="191"/>
      <c r="B234" s="122"/>
      <c r="C234" s="122"/>
      <c r="D234" s="42">
        <v>56</v>
      </c>
      <c r="E234" s="122"/>
      <c r="F234" s="122"/>
      <c r="G234" s="152" t="s">
        <v>159</v>
      </c>
      <c r="H234" s="181">
        <f>+H235</f>
        <v>0</v>
      </c>
      <c r="I234" s="31">
        <f>+I235</f>
        <v>0</v>
      </c>
      <c r="J234" s="31">
        <f>H234-I234</f>
        <v>0</v>
      </c>
      <c r="K234" s="184"/>
      <c r="L234" s="284">
        <f>+L235</f>
        <v>0</v>
      </c>
      <c r="M234" s="309">
        <f>+M235</f>
        <v>0</v>
      </c>
      <c r="N234" s="31">
        <f>+N235</f>
        <v>0</v>
      </c>
      <c r="O234" s="326">
        <f>+O235</f>
        <v>0</v>
      </c>
      <c r="P234" s="108"/>
      <c r="Q234" s="82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</row>
    <row r="235" spans="1:160" ht="18" x14ac:dyDescent="0.2">
      <c r="A235" s="191"/>
      <c r="B235" s="122"/>
      <c r="C235" s="122"/>
      <c r="D235" s="122"/>
      <c r="E235" s="123" t="s">
        <v>58</v>
      </c>
      <c r="F235" s="122"/>
      <c r="G235" s="153" t="s">
        <v>182</v>
      </c>
      <c r="H235" s="181"/>
      <c r="I235" s="31"/>
      <c r="J235" s="31"/>
      <c r="K235" s="184"/>
      <c r="L235" s="284"/>
      <c r="M235" s="309"/>
      <c r="N235" s="31"/>
      <c r="O235" s="308">
        <f>+M235+N235</f>
        <v>0</v>
      </c>
      <c r="P235" s="108"/>
      <c r="Q235" s="82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</row>
    <row r="236" spans="1:160" ht="18" x14ac:dyDescent="0.2">
      <c r="A236" s="190"/>
      <c r="B236" s="42"/>
      <c r="C236" s="42"/>
      <c r="D236" s="42">
        <v>57</v>
      </c>
      <c r="E236" s="42"/>
      <c r="F236" s="42"/>
      <c r="G236" s="160" t="s">
        <v>314</v>
      </c>
      <c r="H236" s="176">
        <f>H238</f>
        <v>67000</v>
      </c>
      <c r="I236" s="33">
        <f>I238</f>
        <v>23131</v>
      </c>
      <c r="J236" s="33">
        <f>J238</f>
        <v>43869</v>
      </c>
      <c r="K236" s="184">
        <f>ROUND(I236/H236*100,2)</f>
        <v>34.520000000000003</v>
      </c>
      <c r="L236" s="71">
        <f>L238</f>
        <v>43000</v>
      </c>
      <c r="M236" s="48">
        <f>M238</f>
        <v>20086</v>
      </c>
      <c r="N236" s="33">
        <f>N238</f>
        <v>3045</v>
      </c>
      <c r="O236" s="317">
        <f>O238</f>
        <v>23131</v>
      </c>
      <c r="P236" s="108"/>
      <c r="Q236" s="82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</row>
    <row r="237" spans="1:160" ht="18" x14ac:dyDescent="0.2">
      <c r="A237" s="190"/>
      <c r="B237" s="42"/>
      <c r="C237" s="42"/>
      <c r="D237" s="42"/>
      <c r="E237" s="42"/>
      <c r="F237" s="42"/>
      <c r="G237" s="152" t="s">
        <v>95</v>
      </c>
      <c r="H237" s="186"/>
      <c r="I237" s="30"/>
      <c r="J237" s="30"/>
      <c r="K237" s="184"/>
      <c r="L237" s="102"/>
      <c r="M237" s="305"/>
      <c r="N237" s="30"/>
      <c r="O237" s="308">
        <f>+M237+N237</f>
        <v>0</v>
      </c>
      <c r="P237" s="108"/>
      <c r="Q237" s="82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</row>
    <row r="238" spans="1:160" ht="18" x14ac:dyDescent="0.2">
      <c r="A238" s="190"/>
      <c r="B238" s="42"/>
      <c r="C238" s="42"/>
      <c r="D238" s="42"/>
      <c r="E238" s="42" t="s">
        <v>18</v>
      </c>
      <c r="F238" s="42"/>
      <c r="G238" s="152" t="s">
        <v>315</v>
      </c>
      <c r="H238" s="176">
        <f>H240+H239</f>
        <v>67000</v>
      </c>
      <c r="I238" s="33">
        <f>I240+I239</f>
        <v>23131</v>
      </c>
      <c r="J238" s="33">
        <f>J240+J239</f>
        <v>43869</v>
      </c>
      <c r="K238" s="184">
        <f>ROUND(I238/H238*100,2)</f>
        <v>34.520000000000003</v>
      </c>
      <c r="L238" s="71">
        <f>L240+L239</f>
        <v>43000</v>
      </c>
      <c r="M238" s="48">
        <f>M240+M239</f>
        <v>20086</v>
      </c>
      <c r="N238" s="33">
        <f>N240+N239</f>
        <v>3045</v>
      </c>
      <c r="O238" s="317">
        <f>O240+O239</f>
        <v>23131</v>
      </c>
      <c r="P238" s="108"/>
      <c r="Q238" s="82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</row>
    <row r="239" spans="1:160" ht="18" x14ac:dyDescent="0.2">
      <c r="A239" s="191"/>
      <c r="B239" s="122"/>
      <c r="C239" s="122"/>
      <c r="D239" s="122"/>
      <c r="E239" s="122"/>
      <c r="F239" s="122"/>
      <c r="G239" s="153" t="s">
        <v>96</v>
      </c>
      <c r="H239" s="181"/>
      <c r="I239" s="31"/>
      <c r="J239" s="31"/>
      <c r="K239" s="184"/>
      <c r="L239" s="284"/>
      <c r="M239" s="309"/>
      <c r="N239" s="31"/>
      <c r="O239" s="308">
        <f>+M239+N239</f>
        <v>0</v>
      </c>
      <c r="P239" s="108"/>
      <c r="Q239" s="82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</row>
    <row r="240" spans="1:160" ht="18" x14ac:dyDescent="0.2">
      <c r="A240" s="191"/>
      <c r="B240" s="122"/>
      <c r="C240" s="122"/>
      <c r="D240" s="122"/>
      <c r="E240" s="122"/>
      <c r="F240" s="122" t="s">
        <v>18</v>
      </c>
      <c r="G240" s="153" t="s">
        <v>316</v>
      </c>
      <c r="H240" s="181">
        <v>67000</v>
      </c>
      <c r="I240" s="31">
        <v>23131</v>
      </c>
      <c r="J240" s="31">
        <f>H240-I240</f>
        <v>43869</v>
      </c>
      <c r="K240" s="184">
        <f>ROUND(I240/H240*100,2)</f>
        <v>34.520000000000003</v>
      </c>
      <c r="L240" s="284">
        <v>43000</v>
      </c>
      <c r="M240" s="309">
        <v>20086</v>
      </c>
      <c r="N240" s="31">
        <v>3045</v>
      </c>
      <c r="O240" s="308">
        <f>+M240+N240</f>
        <v>23131</v>
      </c>
      <c r="P240" s="108"/>
      <c r="Q240" s="82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</row>
    <row r="241" spans="1:160" ht="49.5" x14ac:dyDescent="0.2">
      <c r="A241" s="191"/>
      <c r="B241" s="122"/>
      <c r="C241" s="122"/>
      <c r="D241" s="42">
        <v>58</v>
      </c>
      <c r="E241" s="122"/>
      <c r="F241" s="122"/>
      <c r="G241" s="152" t="s">
        <v>183</v>
      </c>
      <c r="H241" s="183">
        <f>+H242</f>
        <v>0</v>
      </c>
      <c r="I241" s="34">
        <f>+I242</f>
        <v>0</v>
      </c>
      <c r="J241" s="34">
        <f>+J242</f>
        <v>0</v>
      </c>
      <c r="K241" s="184"/>
      <c r="L241" s="292">
        <f>+L242</f>
        <v>0</v>
      </c>
      <c r="M241" s="323">
        <f>+M242</f>
        <v>0</v>
      </c>
      <c r="N241" s="34">
        <f>+N242</f>
        <v>0</v>
      </c>
      <c r="O241" s="196">
        <f>+O242</f>
        <v>0</v>
      </c>
      <c r="P241" s="108"/>
      <c r="Q241" s="82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</row>
    <row r="242" spans="1:160" ht="18" x14ac:dyDescent="0.2">
      <c r="A242" s="191"/>
      <c r="B242" s="122"/>
      <c r="C242" s="122"/>
      <c r="D242" s="122"/>
      <c r="E242" s="123" t="s">
        <v>58</v>
      </c>
      <c r="F242" s="122"/>
      <c r="G242" s="153" t="s">
        <v>182</v>
      </c>
      <c r="H242" s="181"/>
      <c r="I242" s="31"/>
      <c r="J242" s="31"/>
      <c r="K242" s="184"/>
      <c r="L242" s="284"/>
      <c r="M242" s="309"/>
      <c r="N242" s="31"/>
      <c r="O242" s="308">
        <f>+M242+N242</f>
        <v>0</v>
      </c>
      <c r="P242" s="108"/>
      <c r="Q242" s="82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</row>
    <row r="243" spans="1:160" ht="18" x14ac:dyDescent="0.2">
      <c r="A243" s="190"/>
      <c r="B243" s="42"/>
      <c r="C243" s="42"/>
      <c r="D243" s="42" t="s">
        <v>97</v>
      </c>
      <c r="E243" s="42"/>
      <c r="F243" s="42"/>
      <c r="G243" s="160" t="s">
        <v>162</v>
      </c>
      <c r="H243" s="176">
        <f t="shared" ref="H243:J244" si="28">H244</f>
        <v>0</v>
      </c>
      <c r="I243" s="33">
        <f t="shared" si="28"/>
        <v>0</v>
      </c>
      <c r="J243" s="33">
        <f t="shared" si="28"/>
        <v>0</v>
      </c>
      <c r="K243" s="184"/>
      <c r="L243" s="71">
        <f>L244</f>
        <v>0</v>
      </c>
      <c r="M243" s="48">
        <f>M244</f>
        <v>0</v>
      </c>
      <c r="N243" s="33">
        <f>N244</f>
        <v>0</v>
      </c>
      <c r="O243" s="317">
        <f>M243+N243</f>
        <v>0</v>
      </c>
      <c r="P243" s="108"/>
      <c r="Q243" s="82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</row>
    <row r="244" spans="1:160" ht="18" x14ac:dyDescent="0.2">
      <c r="A244" s="190"/>
      <c r="B244" s="42"/>
      <c r="C244" s="42"/>
      <c r="D244" s="42">
        <v>71</v>
      </c>
      <c r="E244" s="42"/>
      <c r="F244" s="42"/>
      <c r="G244" s="160" t="s">
        <v>317</v>
      </c>
      <c r="H244" s="176">
        <f t="shared" si="28"/>
        <v>0</v>
      </c>
      <c r="I244" s="33">
        <f t="shared" si="28"/>
        <v>0</v>
      </c>
      <c r="J244" s="33">
        <f t="shared" si="28"/>
        <v>0</v>
      </c>
      <c r="K244" s="184"/>
      <c r="L244" s="71">
        <f>L245</f>
        <v>0</v>
      </c>
      <c r="M244" s="48">
        <f>M245+M250</f>
        <v>0</v>
      </c>
      <c r="N244" s="33">
        <f>N245+N250</f>
        <v>0</v>
      </c>
      <c r="O244" s="317">
        <f>O245+O250</f>
        <v>0</v>
      </c>
      <c r="P244" s="108"/>
      <c r="Q244" s="82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</row>
    <row r="245" spans="1:160" ht="18" x14ac:dyDescent="0.2">
      <c r="A245" s="190"/>
      <c r="B245" s="42"/>
      <c r="C245" s="42"/>
      <c r="D245" s="42"/>
      <c r="E245" s="42" t="s">
        <v>20</v>
      </c>
      <c r="F245" s="42"/>
      <c r="G245" s="152" t="s">
        <v>318</v>
      </c>
      <c r="H245" s="176">
        <f>H246+H247+H248+H249</f>
        <v>0</v>
      </c>
      <c r="I245" s="33">
        <f>I246+I247+I248+I249</f>
        <v>0</v>
      </c>
      <c r="J245" s="33">
        <f>J246+J247+J248+J249</f>
        <v>0</v>
      </c>
      <c r="K245" s="184"/>
      <c r="L245" s="71">
        <f>L246+L247+L248+L249</f>
        <v>0</v>
      </c>
      <c r="M245" s="48">
        <f>M246+M247+M248+M249</f>
        <v>0</v>
      </c>
      <c r="N245" s="33">
        <f>N246+N247+N248+N249</f>
        <v>0</v>
      </c>
      <c r="O245" s="317">
        <f>O246+O247+O248+O249</f>
        <v>0</v>
      </c>
      <c r="P245" s="108"/>
      <c r="Q245" s="82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</row>
    <row r="246" spans="1:160" ht="18" x14ac:dyDescent="0.2">
      <c r="A246" s="191"/>
      <c r="B246" s="122"/>
      <c r="C246" s="122"/>
      <c r="D246" s="122"/>
      <c r="E246" s="122"/>
      <c r="F246" s="122"/>
      <c r="G246" s="153" t="s">
        <v>186</v>
      </c>
      <c r="H246" s="181"/>
      <c r="I246" s="31"/>
      <c r="J246" s="31">
        <f>H246-I246</f>
        <v>0</v>
      </c>
      <c r="K246" s="184"/>
      <c r="L246" s="284"/>
      <c r="M246" s="309"/>
      <c r="N246" s="31"/>
      <c r="O246" s="308">
        <f t="shared" ref="O246:O251" si="29">+M246+N246</f>
        <v>0</v>
      </c>
      <c r="P246" s="108"/>
      <c r="Q246" s="82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</row>
    <row r="247" spans="1:160" ht="18" x14ac:dyDescent="0.2">
      <c r="A247" s="191"/>
      <c r="B247" s="122"/>
      <c r="C247" s="122"/>
      <c r="D247" s="122"/>
      <c r="E247" s="122"/>
      <c r="F247" s="122" t="s">
        <v>18</v>
      </c>
      <c r="G247" s="153" t="s">
        <v>372</v>
      </c>
      <c r="H247" s="181"/>
      <c r="I247" s="31"/>
      <c r="J247" s="31">
        <f>H247-I247</f>
        <v>0</v>
      </c>
      <c r="K247" s="184"/>
      <c r="L247" s="284"/>
      <c r="M247" s="309"/>
      <c r="N247" s="31"/>
      <c r="O247" s="308">
        <f t="shared" si="29"/>
        <v>0</v>
      </c>
      <c r="P247" s="108"/>
      <c r="Q247" s="82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</row>
    <row r="248" spans="1:160" ht="18" x14ac:dyDescent="0.2">
      <c r="A248" s="191"/>
      <c r="B248" s="122"/>
      <c r="C248" s="122"/>
      <c r="D248" s="122"/>
      <c r="E248" s="122"/>
      <c r="F248" s="122" t="s">
        <v>35</v>
      </c>
      <c r="G248" s="153" t="s">
        <v>319</v>
      </c>
      <c r="H248" s="181"/>
      <c r="I248" s="31"/>
      <c r="J248" s="31">
        <f>H248-I248</f>
        <v>0</v>
      </c>
      <c r="K248" s="184"/>
      <c r="L248" s="284">
        <v>0</v>
      </c>
      <c r="M248" s="309">
        <v>0</v>
      </c>
      <c r="N248" s="31">
        <v>0</v>
      </c>
      <c r="O248" s="308">
        <f t="shared" si="29"/>
        <v>0</v>
      </c>
      <c r="P248" s="108"/>
      <c r="Q248" s="82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</row>
    <row r="249" spans="1:160" s="96" customFormat="1" ht="18" x14ac:dyDescent="0.2">
      <c r="A249" s="198"/>
      <c r="B249" s="130"/>
      <c r="C249" s="130"/>
      <c r="D249" s="130"/>
      <c r="E249" s="130"/>
      <c r="F249" s="130" t="s">
        <v>91</v>
      </c>
      <c r="G249" s="163" t="s">
        <v>189</v>
      </c>
      <c r="H249" s="187"/>
      <c r="I249" s="78"/>
      <c r="J249" s="31">
        <f>H249-I249</f>
        <v>0</v>
      </c>
      <c r="K249" s="184"/>
      <c r="L249" s="294"/>
      <c r="M249" s="91"/>
      <c r="N249" s="78"/>
      <c r="O249" s="327">
        <f t="shared" si="29"/>
        <v>0</v>
      </c>
      <c r="P249" s="108"/>
      <c r="Q249" s="82"/>
      <c r="R249" s="93"/>
      <c r="S249" s="93"/>
      <c r="T249" s="93"/>
      <c r="U249" s="93"/>
      <c r="V249" s="93"/>
      <c r="W249" s="93"/>
      <c r="X249" s="93"/>
      <c r="Y249" s="93"/>
      <c r="Z249" s="93"/>
      <c r="AA249" s="93"/>
      <c r="AB249" s="93"/>
      <c r="AC249" s="93"/>
      <c r="AD249" s="93"/>
      <c r="AE249" s="93"/>
      <c r="AF249" s="93"/>
      <c r="AG249" s="93"/>
      <c r="AH249" s="93"/>
      <c r="AI249" s="93"/>
      <c r="AJ249" s="93"/>
      <c r="AK249" s="93"/>
      <c r="AL249" s="93"/>
      <c r="AM249" s="93"/>
      <c r="AN249" s="93"/>
      <c r="AO249" s="93"/>
      <c r="AP249" s="93"/>
      <c r="AQ249" s="93"/>
      <c r="AR249" s="93"/>
      <c r="AS249" s="93"/>
      <c r="AT249" s="93"/>
      <c r="AU249" s="93"/>
      <c r="AV249" s="93"/>
      <c r="AW249" s="93"/>
      <c r="AX249" s="93"/>
      <c r="AY249" s="94"/>
      <c r="AZ249" s="94"/>
      <c r="BA249" s="94"/>
      <c r="BB249" s="94"/>
      <c r="BC249" s="94"/>
      <c r="BD249" s="94"/>
      <c r="BE249" s="94"/>
      <c r="BF249" s="94"/>
      <c r="BG249" s="94"/>
      <c r="BH249" s="94"/>
      <c r="BI249" s="94"/>
      <c r="BJ249" s="94"/>
      <c r="BK249" s="94"/>
      <c r="BL249" s="94"/>
      <c r="BM249" s="94"/>
      <c r="BN249" s="94"/>
      <c r="BO249" s="94"/>
      <c r="BP249" s="94"/>
      <c r="BQ249" s="94"/>
      <c r="BR249" s="94"/>
      <c r="BS249" s="94"/>
      <c r="BT249" s="94"/>
      <c r="BU249" s="94"/>
      <c r="BV249" s="94"/>
      <c r="BW249" s="94"/>
      <c r="BX249" s="94"/>
      <c r="BY249" s="94"/>
      <c r="BZ249" s="94"/>
      <c r="CA249" s="94"/>
      <c r="CB249" s="94"/>
      <c r="CC249" s="94"/>
      <c r="CD249" s="94"/>
      <c r="CE249" s="94"/>
      <c r="CF249" s="94"/>
      <c r="CG249" s="94"/>
      <c r="CH249" s="94"/>
      <c r="CI249" s="94"/>
      <c r="CJ249" s="94"/>
      <c r="CK249" s="94"/>
      <c r="CL249" s="94"/>
      <c r="CM249" s="94"/>
      <c r="CN249" s="94"/>
      <c r="CO249" s="94"/>
      <c r="CP249" s="94"/>
      <c r="CQ249" s="94"/>
      <c r="CR249" s="94"/>
      <c r="CS249" s="94"/>
      <c r="CT249" s="94"/>
      <c r="CU249" s="94"/>
      <c r="CV249" s="94"/>
      <c r="CW249" s="94"/>
      <c r="CX249" s="94"/>
      <c r="CY249" s="94"/>
      <c r="CZ249" s="94"/>
      <c r="DA249" s="94"/>
      <c r="DB249" s="94"/>
      <c r="DC249" s="94"/>
      <c r="DD249" s="94"/>
      <c r="DE249" s="94"/>
      <c r="DF249" s="94"/>
      <c r="DG249" s="94"/>
      <c r="DH249" s="94"/>
      <c r="DI249" s="95"/>
      <c r="DJ249" s="95"/>
      <c r="DK249" s="95"/>
      <c r="DL249" s="95"/>
      <c r="DM249" s="95"/>
      <c r="DN249" s="95"/>
      <c r="DO249" s="95"/>
      <c r="DP249" s="95"/>
      <c r="DQ249" s="95"/>
      <c r="DR249" s="95"/>
      <c r="DS249" s="95"/>
      <c r="DT249" s="95"/>
      <c r="DU249" s="95"/>
      <c r="DV249" s="95"/>
      <c r="DW249" s="95"/>
      <c r="DX249" s="95"/>
      <c r="DY249" s="95"/>
      <c r="DZ249" s="95"/>
      <c r="EA249" s="95"/>
      <c r="EB249" s="95"/>
      <c r="EC249" s="95"/>
      <c r="ED249" s="95"/>
      <c r="EE249" s="95"/>
      <c r="EF249" s="95"/>
      <c r="EG249" s="95"/>
      <c r="EH249" s="95"/>
      <c r="EI249" s="95"/>
      <c r="EJ249" s="95"/>
      <c r="EK249" s="95"/>
      <c r="EL249" s="95"/>
      <c r="EM249" s="95"/>
      <c r="EN249" s="95"/>
      <c r="EO249" s="95"/>
      <c r="EP249" s="95"/>
      <c r="EQ249" s="95"/>
      <c r="ER249" s="95"/>
      <c r="ES249" s="95"/>
      <c r="ET249" s="95"/>
      <c r="EU249" s="95"/>
      <c r="EV249" s="95"/>
      <c r="EW249" s="95"/>
      <c r="EX249" s="95"/>
      <c r="EY249" s="95"/>
      <c r="EZ249" s="95"/>
      <c r="FA249" s="95"/>
      <c r="FB249" s="95"/>
      <c r="FC249" s="95"/>
      <c r="FD249" s="95"/>
    </row>
    <row r="250" spans="1:160" s="96" customFormat="1" ht="18" x14ac:dyDescent="0.2">
      <c r="A250" s="198"/>
      <c r="B250" s="130"/>
      <c r="C250" s="130"/>
      <c r="D250" s="130"/>
      <c r="E250" s="130" t="s">
        <v>35</v>
      </c>
      <c r="F250" s="130"/>
      <c r="G250" s="163" t="s">
        <v>190</v>
      </c>
      <c r="H250" s="187"/>
      <c r="I250" s="78"/>
      <c r="J250" s="31">
        <f>H250-I250</f>
        <v>0</v>
      </c>
      <c r="K250" s="184"/>
      <c r="L250" s="294"/>
      <c r="M250" s="91"/>
      <c r="N250" s="78"/>
      <c r="O250" s="327">
        <f t="shared" si="29"/>
        <v>0</v>
      </c>
      <c r="P250" s="108"/>
      <c r="Q250" s="82"/>
      <c r="R250" s="93"/>
      <c r="S250" s="93"/>
      <c r="T250" s="93"/>
      <c r="U250" s="93"/>
      <c r="V250" s="93"/>
      <c r="W250" s="93"/>
      <c r="X250" s="93"/>
      <c r="Y250" s="93"/>
      <c r="Z250" s="93"/>
      <c r="AA250" s="93"/>
      <c r="AB250" s="93"/>
      <c r="AC250" s="93"/>
      <c r="AD250" s="93"/>
      <c r="AE250" s="93"/>
      <c r="AF250" s="93"/>
      <c r="AG250" s="93"/>
      <c r="AH250" s="93"/>
      <c r="AI250" s="93"/>
      <c r="AJ250" s="93"/>
      <c r="AK250" s="93"/>
      <c r="AL250" s="93"/>
      <c r="AM250" s="93"/>
      <c r="AN250" s="93"/>
      <c r="AO250" s="93"/>
      <c r="AP250" s="93"/>
      <c r="AQ250" s="93"/>
      <c r="AR250" s="93"/>
      <c r="AS250" s="93"/>
      <c r="AT250" s="93"/>
      <c r="AU250" s="93"/>
      <c r="AV250" s="93"/>
      <c r="AW250" s="93"/>
      <c r="AX250" s="93"/>
      <c r="AY250" s="94"/>
      <c r="AZ250" s="94"/>
      <c r="BA250" s="94"/>
      <c r="BB250" s="94"/>
      <c r="BC250" s="94"/>
      <c r="BD250" s="94"/>
      <c r="BE250" s="94"/>
      <c r="BF250" s="94"/>
      <c r="BG250" s="94"/>
      <c r="BH250" s="94"/>
      <c r="BI250" s="94"/>
      <c r="BJ250" s="94"/>
      <c r="BK250" s="94"/>
      <c r="BL250" s="94"/>
      <c r="BM250" s="94"/>
      <c r="BN250" s="94"/>
      <c r="BO250" s="94"/>
      <c r="BP250" s="94"/>
      <c r="BQ250" s="94"/>
      <c r="BR250" s="94"/>
      <c r="BS250" s="94"/>
      <c r="BT250" s="94"/>
      <c r="BU250" s="94"/>
      <c r="BV250" s="94"/>
      <c r="BW250" s="94"/>
      <c r="BX250" s="94"/>
      <c r="BY250" s="94"/>
      <c r="BZ250" s="94"/>
      <c r="CA250" s="94"/>
      <c r="CB250" s="94"/>
      <c r="CC250" s="94"/>
      <c r="CD250" s="94"/>
      <c r="CE250" s="94"/>
      <c r="CF250" s="94"/>
      <c r="CG250" s="94"/>
      <c r="CH250" s="94"/>
      <c r="CI250" s="94"/>
      <c r="CJ250" s="94"/>
      <c r="CK250" s="94"/>
      <c r="CL250" s="94"/>
      <c r="CM250" s="94"/>
      <c r="CN250" s="94"/>
      <c r="CO250" s="94"/>
      <c r="CP250" s="94"/>
      <c r="CQ250" s="94"/>
      <c r="CR250" s="94"/>
      <c r="CS250" s="94"/>
      <c r="CT250" s="94"/>
      <c r="CU250" s="94"/>
      <c r="CV250" s="94"/>
      <c r="CW250" s="94"/>
      <c r="CX250" s="94"/>
      <c r="CY250" s="94"/>
      <c r="CZ250" s="94"/>
      <c r="DA250" s="94"/>
      <c r="DB250" s="94"/>
      <c r="DC250" s="94"/>
      <c r="DD250" s="94"/>
      <c r="DE250" s="94"/>
      <c r="DF250" s="94"/>
      <c r="DG250" s="94"/>
      <c r="DH250" s="94"/>
      <c r="DI250" s="95"/>
      <c r="DJ250" s="95"/>
      <c r="DK250" s="95"/>
      <c r="DL250" s="95"/>
      <c r="DM250" s="95"/>
      <c r="DN250" s="95"/>
      <c r="DO250" s="95"/>
      <c r="DP250" s="95"/>
      <c r="DQ250" s="95"/>
      <c r="DR250" s="95"/>
      <c r="DS250" s="95"/>
      <c r="DT250" s="95"/>
      <c r="DU250" s="95"/>
      <c r="DV250" s="95"/>
      <c r="DW250" s="95"/>
      <c r="DX250" s="95"/>
      <c r="DY250" s="95"/>
      <c r="DZ250" s="95"/>
      <c r="EA250" s="95"/>
      <c r="EB250" s="95"/>
      <c r="EC250" s="95"/>
      <c r="ED250" s="95"/>
      <c r="EE250" s="95"/>
      <c r="EF250" s="95"/>
      <c r="EG250" s="95"/>
      <c r="EH250" s="95"/>
      <c r="EI250" s="95"/>
      <c r="EJ250" s="95"/>
      <c r="EK250" s="95"/>
      <c r="EL250" s="95"/>
      <c r="EM250" s="95"/>
      <c r="EN250" s="95"/>
      <c r="EO250" s="95"/>
      <c r="EP250" s="95"/>
      <c r="EQ250" s="95"/>
      <c r="ER250" s="95"/>
      <c r="ES250" s="95"/>
      <c r="ET250" s="95"/>
      <c r="EU250" s="95"/>
      <c r="EV250" s="95"/>
      <c r="EW250" s="95"/>
      <c r="EX250" s="95"/>
      <c r="EY250" s="95"/>
      <c r="EZ250" s="95"/>
      <c r="FA250" s="95"/>
      <c r="FB250" s="95"/>
      <c r="FC250" s="95"/>
      <c r="FD250" s="95"/>
    </row>
    <row r="251" spans="1:160" ht="18" x14ac:dyDescent="0.2">
      <c r="A251" s="197"/>
      <c r="B251" s="129"/>
      <c r="C251" s="129"/>
      <c r="D251" s="129">
        <v>85</v>
      </c>
      <c r="E251" s="129"/>
      <c r="F251" s="129"/>
      <c r="G251" s="162" t="s">
        <v>87</v>
      </c>
      <c r="H251" s="185"/>
      <c r="I251" s="119">
        <v>-1090</v>
      </c>
      <c r="J251" s="119"/>
      <c r="K251" s="180"/>
      <c r="L251" s="293"/>
      <c r="M251" s="324">
        <v>-1090</v>
      </c>
      <c r="N251" s="119">
        <v>0</v>
      </c>
      <c r="O251" s="325">
        <f t="shared" si="29"/>
        <v>-1090</v>
      </c>
      <c r="P251" s="108"/>
      <c r="Q251" s="82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</row>
    <row r="252" spans="1:160" ht="18" x14ac:dyDescent="0.2">
      <c r="A252" s="191"/>
      <c r="B252" s="122"/>
      <c r="C252" s="122"/>
      <c r="D252" s="122"/>
      <c r="E252" s="122"/>
      <c r="F252" s="122"/>
      <c r="G252" s="153" t="s">
        <v>191</v>
      </c>
      <c r="H252" s="181"/>
      <c r="I252" s="31"/>
      <c r="J252" s="31"/>
      <c r="K252" s="184"/>
      <c r="L252" s="284"/>
      <c r="M252" s="309"/>
      <c r="N252" s="31"/>
      <c r="O252" s="326"/>
      <c r="P252" s="108"/>
      <c r="Q252" s="82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</row>
    <row r="253" spans="1:160" ht="18" x14ac:dyDescent="0.2">
      <c r="A253" s="192" t="s">
        <v>167</v>
      </c>
      <c r="B253" s="124" t="s">
        <v>127</v>
      </c>
      <c r="C253" s="124"/>
      <c r="D253" s="124"/>
      <c r="E253" s="124"/>
      <c r="F253" s="124"/>
      <c r="G253" s="164" t="s">
        <v>320</v>
      </c>
      <c r="H253" s="178">
        <f>H254</f>
        <v>0</v>
      </c>
      <c r="I253" s="64">
        <f>I254</f>
        <v>0</v>
      </c>
      <c r="J253" s="64">
        <f>H253-I253</f>
        <v>0</v>
      </c>
      <c r="K253" s="175"/>
      <c r="L253" s="289">
        <f>L254</f>
        <v>0</v>
      </c>
      <c r="M253" s="65">
        <f>M254</f>
        <v>0</v>
      </c>
      <c r="N253" s="64">
        <f>N254</f>
        <v>0</v>
      </c>
      <c r="O253" s="318">
        <f>O254</f>
        <v>0</v>
      </c>
      <c r="P253" s="108"/>
      <c r="Q253" s="82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</row>
    <row r="254" spans="1:160" ht="33" x14ac:dyDescent="0.2">
      <c r="A254" s="192"/>
      <c r="B254" s="124"/>
      <c r="C254" s="124" t="s">
        <v>20</v>
      </c>
      <c r="D254" s="124"/>
      <c r="E254" s="124"/>
      <c r="F254" s="124"/>
      <c r="G254" s="164" t="s">
        <v>321</v>
      </c>
      <c r="H254" s="178">
        <f>H231</f>
        <v>0</v>
      </c>
      <c r="I254" s="64">
        <f>I231</f>
        <v>0</v>
      </c>
      <c r="J254" s="64">
        <f>H254-I254</f>
        <v>0</v>
      </c>
      <c r="K254" s="175"/>
      <c r="L254" s="289">
        <f>L231</f>
        <v>0</v>
      </c>
      <c r="M254" s="65">
        <f>M231</f>
        <v>0</v>
      </c>
      <c r="N254" s="64">
        <f>N231</f>
        <v>0</v>
      </c>
      <c r="O254" s="318">
        <f>O231</f>
        <v>0</v>
      </c>
      <c r="P254" s="108"/>
      <c r="Q254" s="82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</row>
    <row r="255" spans="1:160" ht="18" x14ac:dyDescent="0.2">
      <c r="A255" s="192"/>
      <c r="B255" s="124" t="s">
        <v>45</v>
      </c>
      <c r="C255" s="124"/>
      <c r="D255" s="124"/>
      <c r="E255" s="124"/>
      <c r="F255" s="124"/>
      <c r="G255" s="164" t="s">
        <v>322</v>
      </c>
      <c r="H255" s="178">
        <f>H171-H254</f>
        <v>331000</v>
      </c>
      <c r="I255" s="64">
        <f>I171-I254</f>
        <v>242611</v>
      </c>
      <c r="J255" s="64">
        <f>H255-I255</f>
        <v>88389</v>
      </c>
      <c r="K255" s="175">
        <f t="shared" ref="K255:K306" si="30">ROUND(I255/H255*100,2)</f>
        <v>73.3</v>
      </c>
      <c r="L255" s="289">
        <f>L171-L254</f>
        <v>145200</v>
      </c>
      <c r="M255" s="65">
        <f>M171-M254</f>
        <v>81897</v>
      </c>
      <c r="N255" s="64">
        <f>N171-N254</f>
        <v>28541</v>
      </c>
      <c r="O255" s="318">
        <f>O171-O254</f>
        <v>110438</v>
      </c>
      <c r="P255" s="108"/>
      <c r="Q255" s="82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</row>
    <row r="256" spans="1:160" ht="18" x14ac:dyDescent="0.2">
      <c r="A256" s="190"/>
      <c r="B256" s="42"/>
      <c r="C256" s="42"/>
      <c r="D256" s="42"/>
      <c r="E256" s="42"/>
      <c r="F256" s="42"/>
      <c r="G256" s="160"/>
      <c r="H256" s="176"/>
      <c r="I256" s="33"/>
      <c r="J256" s="33"/>
      <c r="K256" s="184"/>
      <c r="L256" s="71"/>
      <c r="M256" s="48"/>
      <c r="N256" s="33"/>
      <c r="O256" s="317"/>
      <c r="P256" s="108"/>
      <c r="Q256" s="82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</row>
    <row r="257" spans="1:160" s="1" customFormat="1" ht="18" x14ac:dyDescent="0.25">
      <c r="A257" s="362" t="s">
        <v>192</v>
      </c>
      <c r="B257" s="363"/>
      <c r="C257" s="363"/>
      <c r="D257" s="363"/>
      <c r="E257" s="363"/>
      <c r="F257" s="363"/>
      <c r="G257" s="154" t="s">
        <v>193</v>
      </c>
      <c r="H257" s="178">
        <f>H258+H361+H369+H373</f>
        <v>12799000</v>
      </c>
      <c r="I257" s="64">
        <f>I258+I361+I369+I373</f>
        <v>12375490</v>
      </c>
      <c r="J257" s="64">
        <f>J258+J361+J369+J373</f>
        <v>285355</v>
      </c>
      <c r="K257" s="175">
        <f t="shared" si="30"/>
        <v>96.69</v>
      </c>
      <c r="L257" s="289">
        <f>L258+L361+L369+L373</f>
        <v>7251200</v>
      </c>
      <c r="M257" s="65">
        <f>M258+M361+M369+M373</f>
        <v>5892525</v>
      </c>
      <c r="N257" s="64">
        <f>N258+N361+N369+N373</f>
        <v>1079374.8999999999</v>
      </c>
      <c r="O257" s="318">
        <f>O258+O361+O369+O373</f>
        <v>6971899.9000000004</v>
      </c>
      <c r="P257" s="109"/>
      <c r="Q257" s="85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  <c r="BX257" s="11"/>
      <c r="BY257" s="11"/>
      <c r="BZ257" s="11"/>
      <c r="CA257" s="11"/>
      <c r="CB257" s="11"/>
      <c r="CC257" s="11"/>
      <c r="CD257" s="11"/>
      <c r="CE257" s="11"/>
      <c r="CF257" s="11"/>
      <c r="CG257" s="11"/>
      <c r="CH257" s="11"/>
      <c r="CI257" s="11"/>
      <c r="CJ257" s="11"/>
      <c r="CK257" s="11"/>
      <c r="CL257" s="11"/>
      <c r="CM257" s="11"/>
      <c r="CN257" s="11"/>
      <c r="CO257" s="11"/>
      <c r="CP257" s="11"/>
      <c r="CQ257" s="11"/>
      <c r="CR257" s="11"/>
      <c r="CS257" s="11"/>
      <c r="CT257" s="11"/>
      <c r="CU257" s="11"/>
      <c r="CV257" s="11"/>
      <c r="CW257" s="11"/>
      <c r="CX257" s="11"/>
      <c r="CY257" s="11"/>
      <c r="CZ257" s="11"/>
      <c r="DA257" s="11"/>
      <c r="DB257" s="11"/>
      <c r="DC257" s="11"/>
      <c r="DD257" s="11"/>
      <c r="DE257" s="11"/>
      <c r="DF257" s="11"/>
      <c r="DG257" s="11"/>
      <c r="DH257" s="11"/>
      <c r="DI257" s="11"/>
      <c r="DJ257" s="11"/>
      <c r="DK257" s="11"/>
      <c r="DL257" s="11"/>
      <c r="DM257" s="11"/>
      <c r="DN257" s="11"/>
      <c r="DO257" s="11"/>
      <c r="DP257" s="11"/>
      <c r="DQ257" s="11"/>
      <c r="DR257" s="11"/>
      <c r="DS257" s="11"/>
      <c r="DT257" s="11"/>
      <c r="DU257" s="11"/>
      <c r="DV257" s="11"/>
      <c r="DW257" s="11"/>
      <c r="DX257" s="11"/>
      <c r="DY257" s="11"/>
      <c r="DZ257" s="11"/>
      <c r="EA257" s="11"/>
      <c r="EB257" s="11"/>
      <c r="EC257" s="11"/>
      <c r="ED257" s="11"/>
      <c r="EE257" s="11"/>
      <c r="EF257" s="11"/>
      <c r="EG257" s="11"/>
      <c r="EH257" s="11"/>
      <c r="EI257" s="11"/>
      <c r="EJ257" s="11"/>
      <c r="EK257" s="11"/>
      <c r="EL257" s="11"/>
      <c r="EM257" s="11"/>
      <c r="EN257" s="11"/>
      <c r="EO257" s="11"/>
      <c r="EP257" s="11"/>
      <c r="EQ257" s="11"/>
      <c r="ER257" s="11"/>
      <c r="ES257" s="11"/>
      <c r="ET257" s="11"/>
      <c r="EU257" s="11"/>
      <c r="EV257" s="11"/>
      <c r="EW257" s="11"/>
      <c r="EX257" s="11"/>
      <c r="EY257" s="11"/>
      <c r="EZ257" s="11"/>
      <c r="FA257" s="11"/>
      <c r="FB257" s="11"/>
      <c r="FC257" s="11"/>
      <c r="FD257" s="11"/>
    </row>
    <row r="258" spans="1:160" s="1" customFormat="1" ht="18" x14ac:dyDescent="0.25">
      <c r="A258" s="190"/>
      <c r="B258" s="42"/>
      <c r="C258" s="42"/>
      <c r="D258" s="42" t="s">
        <v>20</v>
      </c>
      <c r="E258" s="42"/>
      <c r="F258" s="42"/>
      <c r="G258" s="160" t="s">
        <v>153</v>
      </c>
      <c r="H258" s="176">
        <f>H259+H295+H330+H333+H338+H359</f>
        <v>12799000</v>
      </c>
      <c r="I258" s="33">
        <f>I259+I295+I330+I333+I338+I359</f>
        <v>12513645</v>
      </c>
      <c r="J258" s="33">
        <f>J259+J295+J330+J333+J338+J359</f>
        <v>285355</v>
      </c>
      <c r="K258" s="184">
        <f t="shared" si="30"/>
        <v>97.77</v>
      </c>
      <c r="L258" s="71">
        <f>L259+L295+L330+L333+L338+L359</f>
        <v>7251200</v>
      </c>
      <c r="M258" s="48">
        <f>M259+M295+M330+M333+M338+M359</f>
        <v>6025987</v>
      </c>
      <c r="N258" s="33">
        <f>N259+N295+N330+N333+N338+N359</f>
        <v>1084067.8999999999</v>
      </c>
      <c r="O258" s="317">
        <f>O259+O295+O330+O333+O338+O359</f>
        <v>7110054.9000000004</v>
      </c>
      <c r="P258" s="109"/>
      <c r="Q258" s="83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1"/>
      <c r="DJ258" s="11"/>
      <c r="DK258" s="11"/>
      <c r="DL258" s="11"/>
      <c r="DM258" s="11"/>
      <c r="DN258" s="11"/>
      <c r="DO258" s="11"/>
      <c r="DP258" s="11"/>
      <c r="DQ258" s="11"/>
      <c r="DR258" s="11"/>
      <c r="DS258" s="11"/>
      <c r="DT258" s="11"/>
      <c r="DU258" s="11"/>
      <c r="DV258" s="11"/>
      <c r="DW258" s="11"/>
      <c r="DX258" s="11"/>
      <c r="DY258" s="11"/>
      <c r="DZ258" s="11"/>
      <c r="EA258" s="11"/>
      <c r="EB258" s="11"/>
      <c r="EC258" s="11"/>
      <c r="ED258" s="11"/>
      <c r="EE258" s="11"/>
      <c r="EF258" s="11"/>
      <c r="EG258" s="11"/>
      <c r="EH258" s="11"/>
      <c r="EI258" s="11"/>
      <c r="EJ258" s="11"/>
      <c r="EK258" s="11"/>
      <c r="EL258" s="11"/>
      <c r="EM258" s="11"/>
      <c r="EN258" s="11"/>
      <c r="EO258" s="11"/>
      <c r="EP258" s="11"/>
      <c r="EQ258" s="11"/>
      <c r="ER258" s="11"/>
      <c r="ES258" s="11"/>
      <c r="ET258" s="11"/>
      <c r="EU258" s="11"/>
      <c r="EV258" s="11"/>
      <c r="EW258" s="11"/>
      <c r="EX258" s="11"/>
      <c r="EY258" s="11"/>
      <c r="EZ258" s="11"/>
      <c r="FA258" s="11"/>
      <c r="FB258" s="11"/>
      <c r="FC258" s="11"/>
      <c r="FD258" s="11"/>
    </row>
    <row r="259" spans="1:160" s="1" customFormat="1" ht="18" x14ac:dyDescent="0.25">
      <c r="A259" s="190"/>
      <c r="B259" s="42"/>
      <c r="C259" s="42"/>
      <c r="D259" s="42" t="s">
        <v>89</v>
      </c>
      <c r="E259" s="42"/>
      <c r="F259" s="42"/>
      <c r="G259" s="160" t="s">
        <v>273</v>
      </c>
      <c r="H259" s="176">
        <f>H260+H279+H288+H286</f>
        <v>2974000</v>
      </c>
      <c r="I259" s="33">
        <f>I260+I279+I288+I286</f>
        <v>2974000</v>
      </c>
      <c r="J259" s="33">
        <f>J260+J279+J288+J286</f>
        <v>0</v>
      </c>
      <c r="K259" s="184">
        <f t="shared" si="30"/>
        <v>100</v>
      </c>
      <c r="L259" s="71">
        <f>L260+L279+L288+L286</f>
        <v>1587600</v>
      </c>
      <c r="M259" s="48">
        <f>M260+M279+M288+M286</f>
        <v>1299539</v>
      </c>
      <c r="N259" s="33">
        <f>N260+N279+N288+N286</f>
        <v>238954</v>
      </c>
      <c r="O259" s="317">
        <f>O260+O279+O288+O286</f>
        <v>1538493</v>
      </c>
      <c r="P259" s="109"/>
      <c r="Q259" s="83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1"/>
      <c r="DJ259" s="11"/>
      <c r="DK259" s="11"/>
      <c r="DL259" s="11"/>
      <c r="DM259" s="11"/>
      <c r="DN259" s="11"/>
      <c r="DO259" s="11"/>
      <c r="DP259" s="11"/>
      <c r="DQ259" s="11"/>
      <c r="DR259" s="11"/>
      <c r="DS259" s="11"/>
      <c r="DT259" s="11"/>
      <c r="DU259" s="11"/>
      <c r="DV259" s="11"/>
      <c r="DW259" s="11"/>
      <c r="DX259" s="11"/>
      <c r="DY259" s="11"/>
      <c r="DZ259" s="11"/>
      <c r="EA259" s="11"/>
      <c r="EB259" s="11"/>
      <c r="EC259" s="11"/>
      <c r="ED259" s="11"/>
      <c r="EE259" s="11"/>
      <c r="EF259" s="11"/>
      <c r="EG259" s="11"/>
      <c r="EH259" s="11"/>
      <c r="EI259" s="11"/>
      <c r="EJ259" s="11"/>
      <c r="EK259" s="11"/>
      <c r="EL259" s="11"/>
      <c r="EM259" s="11"/>
      <c r="EN259" s="11"/>
      <c r="EO259" s="11"/>
      <c r="EP259" s="11"/>
      <c r="EQ259" s="11"/>
      <c r="ER259" s="11"/>
      <c r="ES259" s="11"/>
      <c r="ET259" s="11"/>
      <c r="EU259" s="11"/>
      <c r="EV259" s="11"/>
      <c r="EW259" s="11"/>
      <c r="EX259" s="11"/>
      <c r="EY259" s="11"/>
      <c r="EZ259" s="11"/>
      <c r="FA259" s="11"/>
      <c r="FB259" s="11"/>
      <c r="FC259" s="11"/>
      <c r="FD259" s="11"/>
    </row>
    <row r="260" spans="1:160" s="1" customFormat="1" ht="18" x14ac:dyDescent="0.25">
      <c r="A260" s="190"/>
      <c r="B260" s="42"/>
      <c r="C260" s="42"/>
      <c r="D260" s="42"/>
      <c r="E260" s="42" t="s">
        <v>20</v>
      </c>
      <c r="F260" s="42"/>
      <c r="G260" s="152" t="s">
        <v>292</v>
      </c>
      <c r="H260" s="176">
        <f>SUM(H261:H278)</f>
        <v>2845000</v>
      </c>
      <c r="I260" s="33">
        <f>SUM(I261:I278)</f>
        <v>2845000</v>
      </c>
      <c r="J260" s="33">
        <f>SUM(J261:J278)</f>
        <v>0</v>
      </c>
      <c r="K260" s="184">
        <f t="shared" si="30"/>
        <v>100</v>
      </c>
      <c r="L260" s="71">
        <f>SUM(L261:L278)</f>
        <v>1553900</v>
      </c>
      <c r="M260" s="48">
        <f>SUM(M261:M278)</f>
        <v>1272284</v>
      </c>
      <c r="N260" s="33">
        <f>SUM(N261:N278)</f>
        <v>233262</v>
      </c>
      <c r="O260" s="317">
        <f>SUM(O261:O278)</f>
        <v>1505546</v>
      </c>
      <c r="P260" s="109"/>
      <c r="Q260" s="83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1"/>
      <c r="DJ260" s="11"/>
      <c r="DK260" s="11"/>
      <c r="DL260" s="11"/>
      <c r="DM260" s="11"/>
      <c r="DN260" s="11"/>
      <c r="DO260" s="11"/>
      <c r="DP260" s="11"/>
      <c r="DQ260" s="11"/>
      <c r="DR260" s="11"/>
      <c r="DS260" s="11"/>
      <c r="DT260" s="11"/>
      <c r="DU260" s="11"/>
      <c r="DV260" s="11"/>
      <c r="DW260" s="11"/>
      <c r="DX260" s="11"/>
      <c r="DY260" s="11"/>
      <c r="DZ260" s="11"/>
      <c r="EA260" s="11"/>
      <c r="EB260" s="11"/>
      <c r="EC260" s="11"/>
      <c r="ED260" s="11"/>
      <c r="EE260" s="11"/>
      <c r="EF260" s="11"/>
      <c r="EG260" s="11"/>
      <c r="EH260" s="11"/>
      <c r="EI260" s="11"/>
      <c r="EJ260" s="11"/>
      <c r="EK260" s="11"/>
      <c r="EL260" s="11"/>
      <c r="EM260" s="11"/>
      <c r="EN260" s="11"/>
      <c r="EO260" s="11"/>
      <c r="EP260" s="11"/>
      <c r="EQ260" s="11"/>
      <c r="ER260" s="11"/>
      <c r="ES260" s="11"/>
      <c r="ET260" s="11"/>
      <c r="EU260" s="11"/>
      <c r="EV260" s="11"/>
      <c r="EW260" s="11"/>
      <c r="EX260" s="11"/>
      <c r="EY260" s="11"/>
      <c r="EZ260" s="11"/>
      <c r="FA260" s="11"/>
      <c r="FB260" s="11"/>
      <c r="FC260" s="11"/>
      <c r="FD260" s="11"/>
    </row>
    <row r="261" spans="1:160" ht="18" x14ac:dyDescent="0.2">
      <c r="A261" s="191"/>
      <c r="B261" s="122"/>
      <c r="C261" s="122"/>
      <c r="D261" s="122"/>
      <c r="E261" s="122"/>
      <c r="F261" s="122" t="s">
        <v>20</v>
      </c>
      <c r="G261" s="153" t="s">
        <v>293</v>
      </c>
      <c r="H261" s="181">
        <v>2438000</v>
      </c>
      <c r="I261" s="31">
        <v>2438000</v>
      </c>
      <c r="J261" s="31">
        <f>H261-I261</f>
        <v>0</v>
      </c>
      <c r="K261" s="184">
        <f t="shared" si="30"/>
        <v>100</v>
      </c>
      <c r="L261" s="284">
        <v>1296000</v>
      </c>
      <c r="M261" s="309">
        <v>1061403</v>
      </c>
      <c r="N261" s="31">
        <v>199855</v>
      </c>
      <c r="O261" s="308">
        <f t="shared" ref="O261:O287" si="31">+M261+N261</f>
        <v>1261258</v>
      </c>
      <c r="P261" s="108"/>
      <c r="Q261" s="82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</row>
    <row r="262" spans="1:160" ht="18" x14ac:dyDescent="0.2">
      <c r="A262" s="191"/>
      <c r="B262" s="122"/>
      <c r="C262" s="122"/>
      <c r="D262" s="122"/>
      <c r="E262" s="122"/>
      <c r="F262" s="122"/>
      <c r="G262" s="161" t="s">
        <v>375</v>
      </c>
      <c r="H262" s="182">
        <v>0</v>
      </c>
      <c r="I262" s="97">
        <v>0</v>
      </c>
      <c r="J262" s="97">
        <f>H262-I262</f>
        <v>0</v>
      </c>
      <c r="K262" s="184"/>
      <c r="L262" s="291"/>
      <c r="M262" s="321"/>
      <c r="N262" s="97"/>
      <c r="O262" s="322">
        <f>M262+N262</f>
        <v>0</v>
      </c>
      <c r="P262" s="108"/>
      <c r="Q262" s="82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</row>
    <row r="263" spans="1:160" ht="18" x14ac:dyDescent="0.2">
      <c r="A263" s="191"/>
      <c r="B263" s="122"/>
      <c r="C263" s="122"/>
      <c r="D263" s="122"/>
      <c r="E263" s="122"/>
      <c r="F263" s="122" t="s">
        <v>18</v>
      </c>
      <c r="G263" s="153" t="s">
        <v>103</v>
      </c>
      <c r="H263" s="181"/>
      <c r="I263" s="31"/>
      <c r="J263" s="31">
        <f t="shared" ref="J263:J278" si="32">H263-I263</f>
        <v>0</v>
      </c>
      <c r="K263" s="184"/>
      <c r="L263" s="284"/>
      <c r="M263" s="309">
        <v>0</v>
      </c>
      <c r="N263" s="31"/>
      <c r="O263" s="308">
        <f t="shared" si="31"/>
        <v>0</v>
      </c>
      <c r="P263" s="108"/>
      <c r="Q263" s="82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</row>
    <row r="264" spans="1:160" ht="18" x14ac:dyDescent="0.2">
      <c r="A264" s="191"/>
      <c r="B264" s="122"/>
      <c r="C264" s="122"/>
      <c r="D264" s="122"/>
      <c r="E264" s="122"/>
      <c r="F264" s="122" t="s">
        <v>35</v>
      </c>
      <c r="G264" s="153" t="s">
        <v>104</v>
      </c>
      <c r="H264" s="181"/>
      <c r="I264" s="31"/>
      <c r="J264" s="31">
        <f t="shared" si="32"/>
        <v>0</v>
      </c>
      <c r="K264" s="184"/>
      <c r="L264" s="284"/>
      <c r="M264" s="309">
        <v>0</v>
      </c>
      <c r="N264" s="31"/>
      <c r="O264" s="308">
        <f t="shared" si="31"/>
        <v>0</v>
      </c>
      <c r="P264" s="108"/>
      <c r="Q264" s="82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</row>
    <row r="265" spans="1:160" ht="18" x14ac:dyDescent="0.2">
      <c r="A265" s="191"/>
      <c r="B265" s="122"/>
      <c r="C265" s="122"/>
      <c r="D265" s="122"/>
      <c r="E265" s="122"/>
      <c r="F265" s="122" t="s">
        <v>7</v>
      </c>
      <c r="G265" s="153" t="s">
        <v>105</v>
      </c>
      <c r="H265" s="181"/>
      <c r="I265" s="31"/>
      <c r="J265" s="31">
        <f t="shared" si="32"/>
        <v>0</v>
      </c>
      <c r="K265" s="184"/>
      <c r="L265" s="284"/>
      <c r="M265" s="309">
        <v>0</v>
      </c>
      <c r="N265" s="31"/>
      <c r="O265" s="308">
        <f t="shared" si="31"/>
        <v>0</v>
      </c>
      <c r="P265" s="108"/>
      <c r="Q265" s="82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</row>
    <row r="266" spans="1:160" ht="18" x14ac:dyDescent="0.2">
      <c r="A266" s="191"/>
      <c r="B266" s="122"/>
      <c r="C266" s="122"/>
      <c r="D266" s="122"/>
      <c r="E266" s="122"/>
      <c r="F266" s="122" t="s">
        <v>136</v>
      </c>
      <c r="G266" s="153" t="s">
        <v>106</v>
      </c>
      <c r="H266" s="181">
        <v>138000</v>
      </c>
      <c r="I266" s="31">
        <v>138000</v>
      </c>
      <c r="J266" s="31">
        <f t="shared" si="32"/>
        <v>0</v>
      </c>
      <c r="K266" s="184"/>
      <c r="L266" s="284">
        <v>119200</v>
      </c>
      <c r="M266" s="309">
        <v>97068</v>
      </c>
      <c r="N266" s="31">
        <v>19509</v>
      </c>
      <c r="O266" s="308">
        <f t="shared" si="31"/>
        <v>116577</v>
      </c>
      <c r="P266" s="108"/>
      <c r="Q266" s="82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</row>
    <row r="267" spans="1:160" ht="18" x14ac:dyDescent="0.2">
      <c r="A267" s="191"/>
      <c r="B267" s="122"/>
      <c r="C267" s="122"/>
      <c r="D267" s="122"/>
      <c r="E267" s="122"/>
      <c r="F267" s="122" t="s">
        <v>22</v>
      </c>
      <c r="G267" s="153" t="s">
        <v>107</v>
      </c>
      <c r="H267" s="181"/>
      <c r="I267" s="31"/>
      <c r="J267" s="31">
        <f t="shared" si="32"/>
        <v>0</v>
      </c>
      <c r="K267" s="184"/>
      <c r="L267" s="284"/>
      <c r="M267" s="309">
        <v>0</v>
      </c>
      <c r="N267" s="31"/>
      <c r="O267" s="308">
        <f t="shared" si="31"/>
        <v>0</v>
      </c>
      <c r="P267" s="108"/>
      <c r="Q267" s="82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</row>
    <row r="268" spans="1:160" ht="18" x14ac:dyDescent="0.2">
      <c r="A268" s="191"/>
      <c r="B268" s="122"/>
      <c r="C268" s="122"/>
      <c r="D268" s="122"/>
      <c r="E268" s="122"/>
      <c r="F268" s="122" t="s">
        <v>127</v>
      </c>
      <c r="G268" s="153" t="s">
        <v>108</v>
      </c>
      <c r="H268" s="181"/>
      <c r="I268" s="31"/>
      <c r="J268" s="31">
        <f t="shared" si="32"/>
        <v>0</v>
      </c>
      <c r="K268" s="184"/>
      <c r="L268" s="284"/>
      <c r="M268" s="309">
        <v>0</v>
      </c>
      <c r="N268" s="31"/>
      <c r="O268" s="308">
        <f t="shared" si="31"/>
        <v>0</v>
      </c>
      <c r="P268" s="108"/>
      <c r="Q268" s="82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</row>
    <row r="269" spans="1:160" ht="18" x14ac:dyDescent="0.2">
      <c r="A269" s="191"/>
      <c r="B269" s="122"/>
      <c r="C269" s="122"/>
      <c r="D269" s="122"/>
      <c r="E269" s="122"/>
      <c r="F269" s="122" t="s">
        <v>109</v>
      </c>
      <c r="G269" s="153" t="s">
        <v>110</v>
      </c>
      <c r="H269" s="181"/>
      <c r="I269" s="31"/>
      <c r="J269" s="31">
        <f t="shared" si="32"/>
        <v>0</v>
      </c>
      <c r="K269" s="184"/>
      <c r="L269" s="284"/>
      <c r="M269" s="309">
        <v>0</v>
      </c>
      <c r="N269" s="31"/>
      <c r="O269" s="308">
        <f t="shared" si="31"/>
        <v>0</v>
      </c>
      <c r="P269" s="108"/>
      <c r="Q269" s="82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</row>
    <row r="270" spans="1:160" ht="18" x14ac:dyDescent="0.2">
      <c r="A270" s="191"/>
      <c r="B270" s="122"/>
      <c r="C270" s="122"/>
      <c r="D270" s="122"/>
      <c r="E270" s="122"/>
      <c r="F270" s="122" t="s">
        <v>111</v>
      </c>
      <c r="G270" s="153" t="s">
        <v>112</v>
      </c>
      <c r="H270" s="181"/>
      <c r="I270" s="31"/>
      <c r="J270" s="31">
        <f t="shared" si="32"/>
        <v>0</v>
      </c>
      <c r="K270" s="184"/>
      <c r="L270" s="284"/>
      <c r="M270" s="309">
        <v>0</v>
      </c>
      <c r="N270" s="31"/>
      <c r="O270" s="308">
        <f t="shared" si="31"/>
        <v>0</v>
      </c>
      <c r="P270" s="108"/>
      <c r="Q270" s="82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</row>
    <row r="271" spans="1:160" ht="18" x14ac:dyDescent="0.2">
      <c r="A271" s="191"/>
      <c r="B271" s="122"/>
      <c r="C271" s="122"/>
      <c r="D271" s="122"/>
      <c r="E271" s="122"/>
      <c r="F271" s="122"/>
      <c r="G271" s="153" t="s">
        <v>113</v>
      </c>
      <c r="H271" s="181"/>
      <c r="I271" s="31"/>
      <c r="J271" s="31">
        <f t="shared" si="32"/>
        <v>0</v>
      </c>
      <c r="K271" s="184"/>
      <c r="L271" s="284"/>
      <c r="M271" s="309">
        <v>0</v>
      </c>
      <c r="N271" s="31"/>
      <c r="O271" s="308">
        <f t="shared" si="31"/>
        <v>0</v>
      </c>
      <c r="P271" s="108"/>
      <c r="Q271" s="82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</row>
    <row r="272" spans="1:160" ht="18" x14ac:dyDescent="0.2">
      <c r="A272" s="191"/>
      <c r="B272" s="122"/>
      <c r="C272" s="122"/>
      <c r="D272" s="122"/>
      <c r="E272" s="122"/>
      <c r="F272" s="122"/>
      <c r="G272" s="153" t="s">
        <v>114</v>
      </c>
      <c r="H272" s="181"/>
      <c r="I272" s="31"/>
      <c r="J272" s="31">
        <f t="shared" si="32"/>
        <v>0</v>
      </c>
      <c r="K272" s="184"/>
      <c r="L272" s="284"/>
      <c r="M272" s="309">
        <v>0</v>
      </c>
      <c r="N272" s="31"/>
      <c r="O272" s="308">
        <f t="shared" si="31"/>
        <v>0</v>
      </c>
      <c r="P272" s="108"/>
      <c r="Q272" s="82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</row>
    <row r="273" spans="1:160" ht="18" x14ac:dyDescent="0.2">
      <c r="A273" s="191"/>
      <c r="B273" s="122"/>
      <c r="C273" s="122"/>
      <c r="D273" s="122"/>
      <c r="E273" s="122"/>
      <c r="F273" s="122">
        <v>12</v>
      </c>
      <c r="G273" s="153" t="s">
        <v>323</v>
      </c>
      <c r="H273" s="181">
        <v>118000</v>
      </c>
      <c r="I273" s="31">
        <v>118000</v>
      </c>
      <c r="J273" s="31">
        <f t="shared" si="32"/>
        <v>0</v>
      </c>
      <c r="K273" s="184">
        <f t="shared" si="30"/>
        <v>100</v>
      </c>
      <c r="L273" s="284">
        <v>68000</v>
      </c>
      <c r="M273" s="309">
        <v>59039</v>
      </c>
      <c r="N273" s="31">
        <v>0</v>
      </c>
      <c r="O273" s="308">
        <f t="shared" si="31"/>
        <v>59039</v>
      </c>
      <c r="P273" s="108"/>
      <c r="Q273" s="82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</row>
    <row r="274" spans="1:160" ht="18" x14ac:dyDescent="0.2">
      <c r="A274" s="191"/>
      <c r="B274" s="122"/>
      <c r="C274" s="122"/>
      <c r="D274" s="122"/>
      <c r="E274" s="122"/>
      <c r="F274" s="122">
        <v>13</v>
      </c>
      <c r="G274" s="153" t="s">
        <v>324</v>
      </c>
      <c r="H274" s="181">
        <v>1000</v>
      </c>
      <c r="I274" s="31">
        <v>1000</v>
      </c>
      <c r="J274" s="31">
        <f t="shared" si="32"/>
        <v>0</v>
      </c>
      <c r="K274" s="184">
        <f t="shared" si="30"/>
        <v>100</v>
      </c>
      <c r="L274" s="284">
        <v>1000</v>
      </c>
      <c r="M274" s="309">
        <v>300</v>
      </c>
      <c r="N274" s="31">
        <v>180</v>
      </c>
      <c r="O274" s="308">
        <f t="shared" si="31"/>
        <v>480</v>
      </c>
      <c r="P274" s="108"/>
      <c r="Q274" s="82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</row>
    <row r="275" spans="1:160" ht="18" x14ac:dyDescent="0.2">
      <c r="A275" s="191"/>
      <c r="B275" s="122"/>
      <c r="C275" s="122"/>
      <c r="D275" s="122"/>
      <c r="E275" s="122"/>
      <c r="F275" s="122">
        <v>17</v>
      </c>
      <c r="G275" s="153" t="s">
        <v>410</v>
      </c>
      <c r="H275" s="181">
        <v>150000</v>
      </c>
      <c r="I275" s="31">
        <v>150000</v>
      </c>
      <c r="J275" s="31">
        <f t="shared" si="32"/>
        <v>0</v>
      </c>
      <c r="K275" s="184"/>
      <c r="L275" s="284">
        <v>69700</v>
      </c>
      <c r="M275" s="309">
        <v>54474</v>
      </c>
      <c r="N275" s="31">
        <v>13718</v>
      </c>
      <c r="O275" s="308">
        <f t="shared" si="31"/>
        <v>68192</v>
      </c>
      <c r="P275" s="108"/>
      <c r="Q275" s="82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</row>
    <row r="276" spans="1:160" ht="33" x14ac:dyDescent="0.2">
      <c r="A276" s="191"/>
      <c r="B276" s="122"/>
      <c r="C276" s="122"/>
      <c r="D276" s="122"/>
      <c r="E276" s="122"/>
      <c r="F276" s="122"/>
      <c r="G276" s="153" t="s">
        <v>118</v>
      </c>
      <c r="H276" s="181"/>
      <c r="I276" s="31"/>
      <c r="J276" s="31">
        <f t="shared" si="32"/>
        <v>0</v>
      </c>
      <c r="K276" s="184"/>
      <c r="L276" s="284"/>
      <c r="M276" s="309"/>
      <c r="N276" s="31"/>
      <c r="O276" s="308">
        <f t="shared" si="31"/>
        <v>0</v>
      </c>
      <c r="P276" s="108"/>
      <c r="Q276" s="82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</row>
    <row r="277" spans="1:160" ht="18" x14ac:dyDescent="0.2">
      <c r="A277" s="191"/>
      <c r="B277" s="122"/>
      <c r="C277" s="122"/>
      <c r="D277" s="122"/>
      <c r="E277" s="122"/>
      <c r="F277" s="122"/>
      <c r="G277" s="153" t="s">
        <v>119</v>
      </c>
      <c r="H277" s="181"/>
      <c r="I277" s="31"/>
      <c r="J277" s="31">
        <f t="shared" si="32"/>
        <v>0</v>
      </c>
      <c r="K277" s="184"/>
      <c r="L277" s="284"/>
      <c r="M277" s="309"/>
      <c r="N277" s="31"/>
      <c r="O277" s="308">
        <f t="shared" si="31"/>
        <v>0</v>
      </c>
      <c r="P277" s="108"/>
      <c r="Q277" s="82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</row>
    <row r="278" spans="1:160" ht="18" x14ac:dyDescent="0.2">
      <c r="A278" s="191"/>
      <c r="B278" s="122"/>
      <c r="C278" s="122"/>
      <c r="D278" s="122"/>
      <c r="E278" s="122"/>
      <c r="F278" s="122" t="s">
        <v>91</v>
      </c>
      <c r="G278" s="153" t="s">
        <v>120</v>
      </c>
      <c r="H278" s="181"/>
      <c r="I278" s="31"/>
      <c r="J278" s="31">
        <f t="shared" si="32"/>
        <v>0</v>
      </c>
      <c r="K278" s="184"/>
      <c r="L278" s="284"/>
      <c r="M278" s="309"/>
      <c r="N278" s="31"/>
      <c r="O278" s="308">
        <f t="shared" si="31"/>
        <v>0</v>
      </c>
      <c r="P278" s="108"/>
      <c r="Q278" s="82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</row>
    <row r="279" spans="1:160" ht="18" x14ac:dyDescent="0.2">
      <c r="A279" s="190"/>
      <c r="B279" s="42"/>
      <c r="C279" s="42"/>
      <c r="D279" s="42"/>
      <c r="E279" s="42" t="s">
        <v>18</v>
      </c>
      <c r="F279" s="42"/>
      <c r="G279" s="152" t="s">
        <v>194</v>
      </c>
      <c r="H279" s="176">
        <f>H283+H284+H280</f>
        <v>0</v>
      </c>
      <c r="I279" s="33">
        <f>I283+I284+I280</f>
        <v>0</v>
      </c>
      <c r="J279" s="33">
        <f>J283+J284+J280</f>
        <v>0</v>
      </c>
      <c r="K279" s="184"/>
      <c r="L279" s="71">
        <f>L283+L284+L280</f>
        <v>0</v>
      </c>
      <c r="M279" s="48">
        <f>M283+M284+M280</f>
        <v>0</v>
      </c>
      <c r="N279" s="33">
        <f>N283+N284+N280</f>
        <v>0</v>
      </c>
      <c r="O279" s="308">
        <f t="shared" si="31"/>
        <v>0</v>
      </c>
      <c r="P279" s="108"/>
      <c r="Q279" s="82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</row>
    <row r="280" spans="1:160" ht="18" x14ac:dyDescent="0.2">
      <c r="A280" s="191"/>
      <c r="B280" s="122"/>
      <c r="C280" s="122"/>
      <c r="D280" s="122"/>
      <c r="E280" s="122"/>
      <c r="F280" s="122"/>
      <c r="G280" s="153" t="s">
        <v>195</v>
      </c>
      <c r="H280" s="181"/>
      <c r="I280" s="31"/>
      <c r="J280" s="31">
        <f t="shared" ref="J280:J285" si="33">H280-I280</f>
        <v>0</v>
      </c>
      <c r="K280" s="184"/>
      <c r="L280" s="284"/>
      <c r="M280" s="309"/>
      <c r="N280" s="31"/>
      <c r="O280" s="308">
        <f t="shared" si="31"/>
        <v>0</v>
      </c>
      <c r="P280" s="108"/>
      <c r="Q280" s="82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</row>
    <row r="281" spans="1:160" ht="18" x14ac:dyDescent="0.2">
      <c r="A281" s="191"/>
      <c r="B281" s="122"/>
      <c r="C281" s="122"/>
      <c r="D281" s="122"/>
      <c r="E281" s="122"/>
      <c r="F281" s="122"/>
      <c r="G281" s="153" t="s">
        <v>196</v>
      </c>
      <c r="H281" s="181"/>
      <c r="I281" s="31"/>
      <c r="J281" s="31">
        <f t="shared" si="33"/>
        <v>0</v>
      </c>
      <c r="K281" s="184"/>
      <c r="L281" s="284"/>
      <c r="M281" s="309"/>
      <c r="N281" s="31"/>
      <c r="O281" s="308">
        <f t="shared" si="31"/>
        <v>0</v>
      </c>
      <c r="P281" s="108"/>
      <c r="Q281" s="82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</row>
    <row r="282" spans="1:160" ht="18" x14ac:dyDescent="0.2">
      <c r="A282" s="191"/>
      <c r="B282" s="122"/>
      <c r="C282" s="122"/>
      <c r="D282" s="122"/>
      <c r="E282" s="122"/>
      <c r="F282" s="122"/>
      <c r="G282" s="153" t="s">
        <v>197</v>
      </c>
      <c r="H282" s="181"/>
      <c r="I282" s="31"/>
      <c r="J282" s="31">
        <f t="shared" si="33"/>
        <v>0</v>
      </c>
      <c r="K282" s="184"/>
      <c r="L282" s="284"/>
      <c r="M282" s="309"/>
      <c r="N282" s="31"/>
      <c r="O282" s="308">
        <f t="shared" si="31"/>
        <v>0</v>
      </c>
      <c r="P282" s="108"/>
      <c r="Q282" s="82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  <c r="DG282" s="4"/>
      <c r="DH282" s="4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</row>
    <row r="283" spans="1:160" ht="33" x14ac:dyDescent="0.2">
      <c r="A283" s="191"/>
      <c r="B283" s="122"/>
      <c r="C283" s="122"/>
      <c r="D283" s="122"/>
      <c r="E283" s="122"/>
      <c r="F283" s="122" t="s">
        <v>7</v>
      </c>
      <c r="G283" s="153" t="s">
        <v>198</v>
      </c>
      <c r="H283" s="181"/>
      <c r="I283" s="31"/>
      <c r="J283" s="31">
        <f t="shared" si="33"/>
        <v>0</v>
      </c>
      <c r="K283" s="184"/>
      <c r="L283" s="284"/>
      <c r="M283" s="309"/>
      <c r="N283" s="31"/>
      <c r="O283" s="308">
        <f t="shared" si="31"/>
        <v>0</v>
      </c>
      <c r="P283" s="108"/>
      <c r="Q283" s="82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</row>
    <row r="284" spans="1:160" ht="18" x14ac:dyDescent="0.2">
      <c r="A284" s="191"/>
      <c r="B284" s="122"/>
      <c r="C284" s="122"/>
      <c r="D284" s="122"/>
      <c r="E284" s="122"/>
      <c r="F284" s="122" t="s">
        <v>136</v>
      </c>
      <c r="G284" s="153" t="s">
        <v>199</v>
      </c>
      <c r="H284" s="181"/>
      <c r="I284" s="31"/>
      <c r="J284" s="31">
        <f t="shared" si="33"/>
        <v>0</v>
      </c>
      <c r="K284" s="184"/>
      <c r="L284" s="284"/>
      <c r="M284" s="309"/>
      <c r="N284" s="31"/>
      <c r="O284" s="308">
        <f t="shared" si="31"/>
        <v>0</v>
      </c>
      <c r="P284" s="108"/>
      <c r="Q284" s="82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</row>
    <row r="285" spans="1:160" ht="18" x14ac:dyDescent="0.2">
      <c r="A285" s="191"/>
      <c r="B285" s="122"/>
      <c r="C285" s="122"/>
      <c r="D285" s="122"/>
      <c r="E285" s="122"/>
      <c r="F285" s="122"/>
      <c r="G285" s="153" t="s">
        <v>200</v>
      </c>
      <c r="H285" s="181"/>
      <c r="I285" s="31"/>
      <c r="J285" s="31">
        <f t="shared" si="33"/>
        <v>0</v>
      </c>
      <c r="K285" s="184"/>
      <c r="L285" s="284"/>
      <c r="M285" s="309"/>
      <c r="N285" s="31"/>
      <c r="O285" s="308">
        <f t="shared" si="31"/>
        <v>0</v>
      </c>
      <c r="P285" s="108"/>
      <c r="Q285" s="82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</row>
    <row r="286" spans="1:160" s="1" customFormat="1" ht="18" x14ac:dyDescent="0.25">
      <c r="A286" s="190"/>
      <c r="B286" s="42"/>
      <c r="C286" s="42"/>
      <c r="D286" s="42"/>
      <c r="E286" s="127" t="s">
        <v>58</v>
      </c>
      <c r="F286" s="42"/>
      <c r="G286" s="152" t="s">
        <v>369</v>
      </c>
      <c r="H286" s="183">
        <f>H287</f>
        <v>63000</v>
      </c>
      <c r="I286" s="34">
        <f>I287</f>
        <v>63000</v>
      </c>
      <c r="J286" s="34">
        <f>J287</f>
        <v>0</v>
      </c>
      <c r="K286" s="184">
        <f t="shared" si="30"/>
        <v>100</v>
      </c>
      <c r="L286" s="292">
        <f>L287</f>
        <v>0</v>
      </c>
      <c r="M286" s="292">
        <f>M287</f>
        <v>0</v>
      </c>
      <c r="N286" s="34">
        <f>N287</f>
        <v>0</v>
      </c>
      <c r="O286" s="308">
        <f t="shared" si="31"/>
        <v>0</v>
      </c>
      <c r="P286" s="109"/>
      <c r="Q286" s="83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1"/>
      <c r="DJ286" s="11"/>
      <c r="DK286" s="11"/>
      <c r="DL286" s="11"/>
      <c r="DM286" s="11"/>
      <c r="DN286" s="11"/>
      <c r="DO286" s="11"/>
      <c r="DP286" s="11"/>
      <c r="DQ286" s="11"/>
      <c r="DR286" s="11"/>
      <c r="DS286" s="11"/>
      <c r="DT286" s="11"/>
      <c r="DU286" s="11"/>
      <c r="DV286" s="11"/>
      <c r="DW286" s="11"/>
      <c r="DX286" s="11"/>
      <c r="DY286" s="11"/>
      <c r="DZ286" s="11"/>
      <c r="EA286" s="11"/>
      <c r="EB286" s="11"/>
      <c r="EC286" s="11"/>
      <c r="ED286" s="11"/>
      <c r="EE286" s="11"/>
      <c r="EF286" s="11"/>
      <c r="EG286" s="11"/>
      <c r="EH286" s="11"/>
      <c r="EI286" s="11"/>
      <c r="EJ286" s="11"/>
      <c r="EK286" s="11"/>
      <c r="EL286" s="11"/>
      <c r="EM286" s="11"/>
      <c r="EN286" s="11"/>
      <c r="EO286" s="11"/>
      <c r="EP286" s="11"/>
      <c r="EQ286" s="11"/>
      <c r="ER286" s="11"/>
      <c r="ES286" s="11"/>
      <c r="ET286" s="11"/>
      <c r="EU286" s="11"/>
      <c r="EV286" s="11"/>
      <c r="EW286" s="11"/>
      <c r="EX286" s="11"/>
      <c r="EY286" s="11"/>
      <c r="EZ286" s="11"/>
      <c r="FA286" s="11"/>
      <c r="FB286" s="11"/>
      <c r="FC286" s="11"/>
      <c r="FD286" s="11"/>
    </row>
    <row r="287" spans="1:160" ht="18" x14ac:dyDescent="0.2">
      <c r="A287" s="191"/>
      <c r="B287" s="122"/>
      <c r="C287" s="122"/>
      <c r="D287" s="122"/>
      <c r="E287" s="122"/>
      <c r="F287" s="128" t="s">
        <v>368</v>
      </c>
      <c r="G287" s="153" t="s">
        <v>370</v>
      </c>
      <c r="H287" s="181">
        <v>63000</v>
      </c>
      <c r="I287" s="31">
        <v>63000</v>
      </c>
      <c r="J287" s="31">
        <f>H287-I287</f>
        <v>0</v>
      </c>
      <c r="K287" s="184">
        <f t="shared" si="30"/>
        <v>100</v>
      </c>
      <c r="L287" s="284">
        <v>0</v>
      </c>
      <c r="M287" s="309"/>
      <c r="N287" s="31"/>
      <c r="O287" s="308">
        <f t="shared" si="31"/>
        <v>0</v>
      </c>
      <c r="P287" s="108"/>
      <c r="Q287" s="82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</row>
    <row r="288" spans="1:160" s="1" customFormat="1" ht="18" x14ac:dyDescent="0.25">
      <c r="A288" s="190"/>
      <c r="B288" s="42"/>
      <c r="C288" s="42"/>
      <c r="D288" s="42"/>
      <c r="E288" s="42" t="s">
        <v>35</v>
      </c>
      <c r="F288" s="42"/>
      <c r="G288" s="152" t="s">
        <v>294</v>
      </c>
      <c r="H288" s="176">
        <f>SUM(H289+H290+H291+H292+H293+H294)</f>
        <v>66000</v>
      </c>
      <c r="I288" s="33">
        <f>SUM(I289+I290+I291+I292+I293+I294)</f>
        <v>66000</v>
      </c>
      <c r="J288" s="33">
        <f>SUM(J289+J290+J291+J292+J293+J294)</f>
        <v>0</v>
      </c>
      <c r="K288" s="184">
        <f t="shared" si="30"/>
        <v>100</v>
      </c>
      <c r="L288" s="71">
        <f>SUM(L289+L290+L291+L292+L293+L294)</f>
        <v>33700</v>
      </c>
      <c r="M288" s="48">
        <f>SUM(M289+M290+M291+M292+M293+M294)</f>
        <v>27255</v>
      </c>
      <c r="N288" s="33">
        <f>SUM(N289+N290+N291+N292+N293+N294)</f>
        <v>5692</v>
      </c>
      <c r="O288" s="317">
        <f>SUM(O289+O290+O291+O292+O293+O294)</f>
        <v>32947</v>
      </c>
      <c r="P288" s="109"/>
      <c r="Q288" s="83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1"/>
      <c r="DJ288" s="11"/>
      <c r="DK288" s="11"/>
      <c r="DL288" s="11"/>
      <c r="DM288" s="11"/>
      <c r="DN288" s="11"/>
      <c r="DO288" s="11"/>
      <c r="DP288" s="11"/>
      <c r="DQ288" s="11"/>
      <c r="DR288" s="11"/>
      <c r="DS288" s="11"/>
      <c r="DT288" s="11"/>
      <c r="DU288" s="11"/>
      <c r="DV288" s="11"/>
      <c r="DW288" s="11"/>
      <c r="DX288" s="11"/>
      <c r="DY288" s="11"/>
      <c r="DZ288" s="11"/>
      <c r="EA288" s="11"/>
      <c r="EB288" s="11"/>
      <c r="EC288" s="11"/>
      <c r="ED288" s="11"/>
      <c r="EE288" s="11"/>
      <c r="EF288" s="11"/>
      <c r="EG288" s="11"/>
      <c r="EH288" s="11"/>
      <c r="EI288" s="11"/>
      <c r="EJ288" s="11"/>
      <c r="EK288" s="11"/>
      <c r="EL288" s="11"/>
      <c r="EM288" s="11"/>
      <c r="EN288" s="11"/>
      <c r="EO288" s="11"/>
      <c r="EP288" s="11"/>
      <c r="EQ288" s="11"/>
      <c r="ER288" s="11"/>
      <c r="ES288" s="11"/>
      <c r="ET288" s="11"/>
      <c r="EU288" s="11"/>
      <c r="EV288" s="11"/>
      <c r="EW288" s="11"/>
      <c r="EX288" s="11"/>
      <c r="EY288" s="11"/>
      <c r="EZ288" s="11"/>
      <c r="FA288" s="11"/>
      <c r="FB288" s="11"/>
      <c r="FC288" s="11"/>
      <c r="FD288" s="11"/>
    </row>
    <row r="289" spans="1:160" ht="18" x14ac:dyDescent="0.2">
      <c r="A289" s="191"/>
      <c r="B289" s="122"/>
      <c r="C289" s="122"/>
      <c r="D289" s="122"/>
      <c r="E289" s="122"/>
      <c r="F289" s="122" t="s">
        <v>20</v>
      </c>
      <c r="G289" s="153" t="s">
        <v>295</v>
      </c>
      <c r="H289" s="181"/>
      <c r="I289" s="31"/>
      <c r="J289" s="31">
        <f t="shared" ref="J289:J294" si="34">H289-I289</f>
        <v>0</v>
      </c>
      <c r="K289" s="184" t="e">
        <f t="shared" si="30"/>
        <v>#DIV/0!</v>
      </c>
      <c r="L289" s="284"/>
      <c r="M289" s="309"/>
      <c r="N289" s="31"/>
      <c r="O289" s="308">
        <f t="shared" ref="O289:O294" si="35">+M289+N289</f>
        <v>0</v>
      </c>
      <c r="P289" s="108"/>
      <c r="Q289" s="82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</row>
    <row r="290" spans="1:160" ht="18" x14ac:dyDescent="0.2">
      <c r="A290" s="191"/>
      <c r="B290" s="122"/>
      <c r="C290" s="122"/>
      <c r="D290" s="122"/>
      <c r="E290" s="122"/>
      <c r="F290" s="122" t="s">
        <v>18</v>
      </c>
      <c r="G290" s="153" t="s">
        <v>296</v>
      </c>
      <c r="H290" s="181"/>
      <c r="I290" s="31"/>
      <c r="J290" s="31">
        <f t="shared" si="34"/>
        <v>0</v>
      </c>
      <c r="K290" s="184" t="e">
        <f t="shared" si="30"/>
        <v>#DIV/0!</v>
      </c>
      <c r="L290" s="284"/>
      <c r="M290" s="309"/>
      <c r="N290" s="31"/>
      <c r="O290" s="308">
        <f t="shared" si="35"/>
        <v>0</v>
      </c>
      <c r="P290" s="108"/>
      <c r="Q290" s="82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</row>
    <row r="291" spans="1:160" ht="18" x14ac:dyDescent="0.2">
      <c r="A291" s="191"/>
      <c r="B291" s="122"/>
      <c r="C291" s="122"/>
      <c r="D291" s="122"/>
      <c r="E291" s="122"/>
      <c r="F291" s="122" t="s">
        <v>35</v>
      </c>
      <c r="G291" s="153" t="s">
        <v>297</v>
      </c>
      <c r="H291" s="181"/>
      <c r="I291" s="31"/>
      <c r="J291" s="31">
        <f t="shared" si="34"/>
        <v>0</v>
      </c>
      <c r="K291" s="184" t="e">
        <f t="shared" si="30"/>
        <v>#DIV/0!</v>
      </c>
      <c r="L291" s="284"/>
      <c r="M291" s="309"/>
      <c r="N291" s="31"/>
      <c r="O291" s="308">
        <f t="shared" si="35"/>
        <v>0</v>
      </c>
      <c r="P291" s="108"/>
      <c r="Q291" s="82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</row>
    <row r="292" spans="1:160" ht="33" x14ac:dyDescent="0.2">
      <c r="A292" s="191"/>
      <c r="B292" s="122"/>
      <c r="C292" s="122"/>
      <c r="D292" s="122"/>
      <c r="E292" s="122"/>
      <c r="F292" s="122" t="s">
        <v>7</v>
      </c>
      <c r="G292" s="153" t="s">
        <v>298</v>
      </c>
      <c r="H292" s="181"/>
      <c r="I292" s="31"/>
      <c r="J292" s="31">
        <f t="shared" si="34"/>
        <v>0</v>
      </c>
      <c r="K292" s="184" t="e">
        <f t="shared" si="30"/>
        <v>#DIV/0!</v>
      </c>
      <c r="L292" s="284"/>
      <c r="M292" s="309"/>
      <c r="N292" s="31"/>
      <c r="O292" s="308">
        <f t="shared" si="35"/>
        <v>0</v>
      </c>
      <c r="P292" s="108"/>
      <c r="Q292" s="82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</row>
    <row r="293" spans="1:160" ht="18" x14ac:dyDescent="0.2">
      <c r="A293" s="191"/>
      <c r="B293" s="122"/>
      <c r="C293" s="122"/>
      <c r="D293" s="122"/>
      <c r="E293" s="122"/>
      <c r="F293" s="122" t="s">
        <v>22</v>
      </c>
      <c r="G293" s="153" t="s">
        <v>299</v>
      </c>
      <c r="H293" s="181"/>
      <c r="I293" s="31"/>
      <c r="J293" s="31">
        <f t="shared" si="34"/>
        <v>0</v>
      </c>
      <c r="K293" s="184" t="e">
        <f t="shared" si="30"/>
        <v>#DIV/0!</v>
      </c>
      <c r="L293" s="284"/>
      <c r="M293" s="309"/>
      <c r="N293" s="31"/>
      <c r="O293" s="308">
        <f t="shared" si="35"/>
        <v>0</v>
      </c>
      <c r="P293" s="108"/>
      <c r="Q293" s="82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</row>
    <row r="294" spans="1:160" ht="18" x14ac:dyDescent="0.2">
      <c r="A294" s="191"/>
      <c r="B294" s="122"/>
      <c r="C294" s="122"/>
      <c r="D294" s="122"/>
      <c r="E294" s="122"/>
      <c r="F294" s="122" t="s">
        <v>127</v>
      </c>
      <c r="G294" s="153" t="s">
        <v>371</v>
      </c>
      <c r="H294" s="181">
        <v>66000</v>
      </c>
      <c r="I294" s="31">
        <v>66000</v>
      </c>
      <c r="J294" s="31">
        <f t="shared" si="34"/>
        <v>0</v>
      </c>
      <c r="K294" s="184">
        <f t="shared" si="30"/>
        <v>100</v>
      </c>
      <c r="L294" s="284">
        <v>33700</v>
      </c>
      <c r="M294" s="309">
        <v>27255</v>
      </c>
      <c r="N294" s="31">
        <v>5692</v>
      </c>
      <c r="O294" s="308">
        <f t="shared" si="35"/>
        <v>32947</v>
      </c>
      <c r="P294" s="108"/>
      <c r="Q294" s="82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</row>
    <row r="295" spans="1:160" s="1" customFormat="1" ht="18" x14ac:dyDescent="0.25">
      <c r="A295" s="190"/>
      <c r="B295" s="42"/>
      <c r="C295" s="42"/>
      <c r="D295" s="42" t="s">
        <v>90</v>
      </c>
      <c r="E295" s="42"/>
      <c r="F295" s="42"/>
      <c r="G295" s="160" t="s">
        <v>274</v>
      </c>
      <c r="H295" s="176">
        <f>H296+H307+H308+H312+H315+H316+H317+H318+H319+H320+H322+H323</f>
        <v>523000</v>
      </c>
      <c r="I295" s="33">
        <f>I296+I307+I308+I312+I315+I316+I317+I318+I319+I320+I322+I323</f>
        <v>400557</v>
      </c>
      <c r="J295" s="33">
        <f>J296+J307+J308+J312+J315+J316+J317+J318+J319+J320+J322+J323</f>
        <v>122443</v>
      </c>
      <c r="K295" s="184">
        <f t="shared" si="30"/>
        <v>76.59</v>
      </c>
      <c r="L295" s="71">
        <f>L296+L307+L308+L312+L315+L316+L317+L318+L319+L320+L322+L323</f>
        <v>306500</v>
      </c>
      <c r="M295" s="48">
        <f>M296+M307+M308+M312+M315+M316+M317+M318+M319+M320+M322+M323</f>
        <v>244389</v>
      </c>
      <c r="N295" s="33">
        <f>N296+N307+N308+N312+N315+N316+N317+N318+N319+N320+N322+N323</f>
        <v>43085.9</v>
      </c>
      <c r="O295" s="317">
        <f>O296+O307+O308+O312+O315+O316+O317+O318+O319+O320+O322+O323</f>
        <v>287474.90000000002</v>
      </c>
      <c r="P295" s="109"/>
      <c r="Q295" s="83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1"/>
      <c r="DJ295" s="11"/>
      <c r="DK295" s="11"/>
      <c r="DL295" s="11"/>
      <c r="DM295" s="11"/>
      <c r="DN295" s="11"/>
      <c r="DO295" s="11"/>
      <c r="DP295" s="11"/>
      <c r="DQ295" s="11"/>
      <c r="DR295" s="11"/>
      <c r="DS295" s="11"/>
      <c r="DT295" s="11"/>
      <c r="DU295" s="11"/>
      <c r="DV295" s="11"/>
      <c r="DW295" s="11"/>
      <c r="DX295" s="11"/>
      <c r="DY295" s="11"/>
      <c r="DZ295" s="11"/>
      <c r="EA295" s="11"/>
      <c r="EB295" s="11"/>
      <c r="EC295" s="11"/>
      <c r="ED295" s="11"/>
      <c r="EE295" s="11"/>
      <c r="EF295" s="11"/>
      <c r="EG295" s="11"/>
      <c r="EH295" s="11"/>
      <c r="EI295" s="11"/>
      <c r="EJ295" s="11"/>
      <c r="EK295" s="11"/>
      <c r="EL295" s="11"/>
      <c r="EM295" s="11"/>
      <c r="EN295" s="11"/>
      <c r="EO295" s="11"/>
      <c r="EP295" s="11"/>
      <c r="EQ295" s="11"/>
      <c r="ER295" s="11"/>
      <c r="ES295" s="11"/>
      <c r="ET295" s="11"/>
      <c r="EU295" s="11"/>
      <c r="EV295" s="11"/>
      <c r="EW295" s="11"/>
      <c r="EX295" s="11"/>
      <c r="EY295" s="11"/>
      <c r="EZ295" s="11"/>
      <c r="FA295" s="11"/>
      <c r="FB295" s="11"/>
      <c r="FC295" s="11"/>
      <c r="FD295" s="11"/>
    </row>
    <row r="296" spans="1:160" s="1" customFormat="1" ht="18" x14ac:dyDescent="0.25">
      <c r="A296" s="190"/>
      <c r="B296" s="42"/>
      <c r="C296" s="42"/>
      <c r="D296" s="42"/>
      <c r="E296" s="42" t="s">
        <v>20</v>
      </c>
      <c r="F296" s="42"/>
      <c r="G296" s="152" t="s">
        <v>304</v>
      </c>
      <c r="H296" s="176">
        <f>SUM(H297:H306)</f>
        <v>377000</v>
      </c>
      <c r="I296" s="33">
        <f>SUM(I297:I306)</f>
        <v>278542</v>
      </c>
      <c r="J296" s="33">
        <f>SUM(J297:J306)</f>
        <v>98458</v>
      </c>
      <c r="K296" s="184">
        <f t="shared" si="30"/>
        <v>73.88</v>
      </c>
      <c r="L296" s="71">
        <f>SUM(L297:L306)</f>
        <v>229300</v>
      </c>
      <c r="M296" s="48">
        <f>SUM(M297:M306)</f>
        <v>185871</v>
      </c>
      <c r="N296" s="33">
        <f>SUM(N297:N306)</f>
        <v>28846.9</v>
      </c>
      <c r="O296" s="317">
        <f>SUM(O297:O306)</f>
        <v>214717.9</v>
      </c>
      <c r="P296" s="109"/>
      <c r="Q296" s="83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1"/>
      <c r="DJ296" s="11"/>
      <c r="DK296" s="11"/>
      <c r="DL296" s="11"/>
      <c r="DM296" s="11"/>
      <c r="DN296" s="11"/>
      <c r="DO296" s="11"/>
      <c r="DP296" s="11"/>
      <c r="DQ296" s="11"/>
      <c r="DR296" s="11"/>
      <c r="DS296" s="11"/>
      <c r="DT296" s="11"/>
      <c r="DU296" s="11"/>
      <c r="DV296" s="11"/>
      <c r="DW296" s="11"/>
      <c r="DX296" s="11"/>
      <c r="DY296" s="11"/>
      <c r="DZ296" s="11"/>
      <c r="EA296" s="11"/>
      <c r="EB296" s="11"/>
      <c r="EC296" s="11"/>
      <c r="ED296" s="11"/>
      <c r="EE296" s="11"/>
      <c r="EF296" s="11"/>
      <c r="EG296" s="11"/>
      <c r="EH296" s="11"/>
      <c r="EI296" s="11"/>
      <c r="EJ296" s="11"/>
      <c r="EK296" s="11"/>
      <c r="EL296" s="11"/>
      <c r="EM296" s="11"/>
      <c r="EN296" s="11"/>
      <c r="EO296" s="11"/>
      <c r="EP296" s="11"/>
      <c r="EQ296" s="11"/>
      <c r="ER296" s="11"/>
      <c r="ES296" s="11"/>
      <c r="ET296" s="11"/>
      <c r="EU296" s="11"/>
      <c r="EV296" s="11"/>
      <c r="EW296" s="11"/>
      <c r="EX296" s="11"/>
      <c r="EY296" s="11"/>
      <c r="EZ296" s="11"/>
      <c r="FA296" s="11"/>
      <c r="FB296" s="11"/>
      <c r="FC296" s="11"/>
      <c r="FD296" s="11"/>
    </row>
    <row r="297" spans="1:160" ht="18" x14ac:dyDescent="0.2">
      <c r="A297" s="191"/>
      <c r="B297" s="122"/>
      <c r="C297" s="122"/>
      <c r="D297" s="122"/>
      <c r="E297" s="122"/>
      <c r="F297" s="122" t="s">
        <v>20</v>
      </c>
      <c r="G297" s="153" t="s">
        <v>325</v>
      </c>
      <c r="H297" s="181">
        <v>9000</v>
      </c>
      <c r="I297" s="31">
        <v>3999</v>
      </c>
      <c r="J297" s="31">
        <f t="shared" ref="J297:J306" si="36">H297-I297</f>
        <v>5001</v>
      </c>
      <c r="K297" s="184">
        <f t="shared" si="30"/>
        <v>44.43</v>
      </c>
      <c r="L297" s="284">
        <v>4000</v>
      </c>
      <c r="M297" s="309">
        <v>2999</v>
      </c>
      <c r="N297" s="31">
        <v>1000</v>
      </c>
      <c r="O297" s="308">
        <f t="shared" ref="O297:O307" si="37">+M297+N297</f>
        <v>3999</v>
      </c>
      <c r="P297" s="108"/>
      <c r="Q297" s="82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</row>
    <row r="298" spans="1:160" ht="18" x14ac:dyDescent="0.2">
      <c r="A298" s="191"/>
      <c r="B298" s="122"/>
      <c r="C298" s="122"/>
      <c r="D298" s="122"/>
      <c r="E298" s="122"/>
      <c r="F298" s="122" t="s">
        <v>18</v>
      </c>
      <c r="G298" s="153" t="s">
        <v>326</v>
      </c>
      <c r="H298" s="181">
        <v>3000</v>
      </c>
      <c r="I298" s="31">
        <v>1497</v>
      </c>
      <c r="J298" s="31">
        <f t="shared" si="36"/>
        <v>1503</v>
      </c>
      <c r="K298" s="184"/>
      <c r="L298" s="284">
        <v>1500</v>
      </c>
      <c r="M298" s="309">
        <v>1000</v>
      </c>
      <c r="N298" s="31">
        <v>497</v>
      </c>
      <c r="O298" s="308">
        <f t="shared" si="37"/>
        <v>1497</v>
      </c>
      <c r="P298" s="108"/>
      <c r="Q298" s="82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</row>
    <row r="299" spans="1:160" ht="18" x14ac:dyDescent="0.2">
      <c r="A299" s="191"/>
      <c r="B299" s="122"/>
      <c r="C299" s="122"/>
      <c r="D299" s="122"/>
      <c r="E299" s="122"/>
      <c r="F299" s="122" t="s">
        <v>35</v>
      </c>
      <c r="G299" s="153" t="s">
        <v>327</v>
      </c>
      <c r="H299" s="181">
        <v>58000</v>
      </c>
      <c r="I299" s="31">
        <v>42504</v>
      </c>
      <c r="J299" s="31">
        <f t="shared" si="36"/>
        <v>15496</v>
      </c>
      <c r="K299" s="184">
        <f t="shared" si="30"/>
        <v>73.28</v>
      </c>
      <c r="L299" s="284">
        <v>46500</v>
      </c>
      <c r="M299" s="309">
        <v>39579</v>
      </c>
      <c r="N299" s="31">
        <v>2925</v>
      </c>
      <c r="O299" s="308">
        <f t="shared" si="37"/>
        <v>42504</v>
      </c>
      <c r="P299" s="108"/>
      <c r="Q299" s="82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</row>
    <row r="300" spans="1:160" ht="18" x14ac:dyDescent="0.2">
      <c r="A300" s="191"/>
      <c r="B300" s="122"/>
      <c r="C300" s="122"/>
      <c r="D300" s="122"/>
      <c r="E300" s="122"/>
      <c r="F300" s="122" t="s">
        <v>7</v>
      </c>
      <c r="G300" s="153" t="s">
        <v>306</v>
      </c>
      <c r="H300" s="181">
        <v>4000</v>
      </c>
      <c r="I300" s="31">
        <v>1665</v>
      </c>
      <c r="J300" s="31">
        <f t="shared" si="36"/>
        <v>2335</v>
      </c>
      <c r="K300" s="184">
        <f t="shared" si="30"/>
        <v>41.63</v>
      </c>
      <c r="L300" s="284">
        <v>2300</v>
      </c>
      <c r="M300" s="309">
        <v>1322</v>
      </c>
      <c r="N300" s="31">
        <v>343</v>
      </c>
      <c r="O300" s="308">
        <f t="shared" si="37"/>
        <v>1665</v>
      </c>
      <c r="P300" s="108"/>
      <c r="Q300" s="82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</row>
    <row r="301" spans="1:160" ht="18" x14ac:dyDescent="0.2">
      <c r="A301" s="191"/>
      <c r="B301" s="122"/>
      <c r="C301" s="122"/>
      <c r="D301" s="122"/>
      <c r="E301" s="122"/>
      <c r="F301" s="122" t="s">
        <v>136</v>
      </c>
      <c r="G301" s="153" t="s">
        <v>328</v>
      </c>
      <c r="H301" s="181">
        <v>9000</v>
      </c>
      <c r="I301" s="31">
        <v>5000</v>
      </c>
      <c r="J301" s="31">
        <f t="shared" si="36"/>
        <v>4000</v>
      </c>
      <c r="K301" s="184">
        <f t="shared" si="30"/>
        <v>55.56</v>
      </c>
      <c r="L301" s="284">
        <v>5000</v>
      </c>
      <c r="M301" s="309">
        <v>5000</v>
      </c>
      <c r="N301" s="31">
        <v>0</v>
      </c>
      <c r="O301" s="308">
        <f t="shared" si="37"/>
        <v>5000</v>
      </c>
      <c r="P301" s="108"/>
      <c r="Q301" s="82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</row>
    <row r="302" spans="1:160" ht="18" x14ac:dyDescent="0.2">
      <c r="A302" s="191"/>
      <c r="B302" s="122"/>
      <c r="C302" s="122"/>
      <c r="D302" s="122"/>
      <c r="E302" s="122"/>
      <c r="F302" s="122" t="s">
        <v>22</v>
      </c>
      <c r="G302" s="153" t="s">
        <v>329</v>
      </c>
      <c r="H302" s="181">
        <v>3000</v>
      </c>
      <c r="I302" s="31">
        <v>1230</v>
      </c>
      <c r="J302" s="31">
        <f t="shared" si="36"/>
        <v>1770</v>
      </c>
      <c r="K302" s="184">
        <f t="shared" si="30"/>
        <v>41</v>
      </c>
      <c r="L302" s="284">
        <v>2000</v>
      </c>
      <c r="M302" s="309">
        <v>1230</v>
      </c>
      <c r="N302" s="31">
        <v>0</v>
      </c>
      <c r="O302" s="308">
        <f t="shared" si="37"/>
        <v>1230</v>
      </c>
      <c r="P302" s="108"/>
      <c r="Q302" s="82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</row>
    <row r="303" spans="1:160" ht="18" x14ac:dyDescent="0.2">
      <c r="A303" s="191"/>
      <c r="B303" s="122"/>
      <c r="C303" s="122"/>
      <c r="D303" s="122"/>
      <c r="E303" s="122"/>
      <c r="F303" s="122"/>
      <c r="G303" s="153" t="s">
        <v>171</v>
      </c>
      <c r="H303" s="181"/>
      <c r="I303" s="31"/>
      <c r="J303" s="31">
        <f t="shared" si="36"/>
        <v>0</v>
      </c>
      <c r="K303" s="184"/>
      <c r="L303" s="284"/>
      <c r="M303" s="309"/>
      <c r="N303" s="31"/>
      <c r="O303" s="308">
        <f t="shared" si="37"/>
        <v>0</v>
      </c>
      <c r="P303" s="108"/>
      <c r="Q303" s="82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</row>
    <row r="304" spans="1:160" ht="18" x14ac:dyDescent="0.2">
      <c r="A304" s="191"/>
      <c r="B304" s="122"/>
      <c r="C304" s="122"/>
      <c r="D304" s="122"/>
      <c r="E304" s="122"/>
      <c r="F304" s="122" t="s">
        <v>109</v>
      </c>
      <c r="G304" s="153" t="s">
        <v>330</v>
      </c>
      <c r="H304" s="181">
        <v>24000</v>
      </c>
      <c r="I304" s="31">
        <v>9140</v>
      </c>
      <c r="J304" s="31">
        <f t="shared" si="36"/>
        <v>14860</v>
      </c>
      <c r="K304" s="184">
        <f t="shared" si="30"/>
        <v>38.08</v>
      </c>
      <c r="L304" s="284">
        <v>13000</v>
      </c>
      <c r="M304" s="309">
        <v>7650</v>
      </c>
      <c r="N304" s="31">
        <v>1490</v>
      </c>
      <c r="O304" s="308">
        <f t="shared" si="37"/>
        <v>9140</v>
      </c>
      <c r="P304" s="108"/>
      <c r="Q304" s="82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</row>
    <row r="305" spans="1:160" ht="18" x14ac:dyDescent="0.2">
      <c r="A305" s="191"/>
      <c r="B305" s="122"/>
      <c r="C305" s="122"/>
      <c r="D305" s="122"/>
      <c r="E305" s="122"/>
      <c r="F305" s="122" t="s">
        <v>111</v>
      </c>
      <c r="G305" s="153" t="s">
        <v>307</v>
      </c>
      <c r="H305" s="181">
        <v>237000</v>
      </c>
      <c r="I305" s="31">
        <v>197436</v>
      </c>
      <c r="J305" s="31">
        <f t="shared" si="36"/>
        <v>39564</v>
      </c>
      <c r="K305" s="184">
        <f t="shared" si="30"/>
        <v>83.31</v>
      </c>
      <c r="L305" s="284">
        <v>134000</v>
      </c>
      <c r="M305" s="309">
        <v>113991</v>
      </c>
      <c r="N305" s="31">
        <v>19620.900000000001</v>
      </c>
      <c r="O305" s="308">
        <f t="shared" si="37"/>
        <v>133611.9</v>
      </c>
      <c r="P305" s="108"/>
      <c r="Q305" s="82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</row>
    <row r="306" spans="1:160" ht="18" x14ac:dyDescent="0.2">
      <c r="A306" s="191"/>
      <c r="B306" s="122"/>
      <c r="C306" s="122"/>
      <c r="D306" s="122"/>
      <c r="E306" s="122"/>
      <c r="F306" s="122" t="s">
        <v>91</v>
      </c>
      <c r="G306" s="153" t="s">
        <v>331</v>
      </c>
      <c r="H306" s="181">
        <v>30000</v>
      </c>
      <c r="I306" s="31">
        <v>16071</v>
      </c>
      <c r="J306" s="31">
        <f t="shared" si="36"/>
        <v>13929</v>
      </c>
      <c r="K306" s="184">
        <f t="shared" si="30"/>
        <v>53.57</v>
      </c>
      <c r="L306" s="284">
        <v>21000</v>
      </c>
      <c r="M306" s="309">
        <v>13100</v>
      </c>
      <c r="N306" s="31">
        <v>2971</v>
      </c>
      <c r="O306" s="308">
        <f t="shared" si="37"/>
        <v>16071</v>
      </c>
      <c r="P306" s="108"/>
      <c r="Q306" s="82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</row>
    <row r="307" spans="1:160" ht="18" x14ac:dyDescent="0.2">
      <c r="A307" s="191"/>
      <c r="B307" s="122"/>
      <c r="C307" s="122"/>
      <c r="D307" s="122"/>
      <c r="E307" s="122" t="s">
        <v>18</v>
      </c>
      <c r="F307" s="122"/>
      <c r="G307" s="153" t="s">
        <v>308</v>
      </c>
      <c r="H307" s="181"/>
      <c r="I307" s="31"/>
      <c r="J307" s="31">
        <f>H307-I307</f>
        <v>0</v>
      </c>
      <c r="K307" s="184"/>
      <c r="L307" s="284"/>
      <c r="M307" s="309"/>
      <c r="N307" s="31"/>
      <c r="O307" s="308">
        <f t="shared" si="37"/>
        <v>0</v>
      </c>
      <c r="P307" s="108"/>
      <c r="Q307" s="82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</row>
    <row r="308" spans="1:160" s="1" customFormat="1" ht="18" x14ac:dyDescent="0.25">
      <c r="A308" s="190"/>
      <c r="B308" s="42"/>
      <c r="C308" s="42"/>
      <c r="D308" s="42"/>
      <c r="E308" s="42" t="s">
        <v>136</v>
      </c>
      <c r="F308" s="42"/>
      <c r="G308" s="152" t="s">
        <v>309</v>
      </c>
      <c r="H308" s="176"/>
      <c r="I308" s="33"/>
      <c r="J308" s="33">
        <f>J309+J310+J311</f>
        <v>0</v>
      </c>
      <c r="K308" s="184"/>
      <c r="L308" s="71">
        <f>L309+L310+L311</f>
        <v>0</v>
      </c>
      <c r="M308" s="48">
        <f>M309+M310+M311</f>
        <v>0</v>
      </c>
      <c r="N308" s="33">
        <f>N309+N310+N311</f>
        <v>0</v>
      </c>
      <c r="O308" s="317">
        <f>O309+O310+O311</f>
        <v>0</v>
      </c>
      <c r="P308" s="109"/>
      <c r="Q308" s="83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1"/>
      <c r="DJ308" s="11"/>
      <c r="DK308" s="11"/>
      <c r="DL308" s="11"/>
      <c r="DM308" s="11"/>
      <c r="DN308" s="11"/>
      <c r="DO308" s="11"/>
      <c r="DP308" s="11"/>
      <c r="DQ308" s="11"/>
      <c r="DR308" s="11"/>
      <c r="DS308" s="11"/>
      <c r="DT308" s="11"/>
      <c r="DU308" s="11"/>
      <c r="DV308" s="11"/>
      <c r="DW308" s="11"/>
      <c r="DX308" s="11"/>
      <c r="DY308" s="11"/>
      <c r="DZ308" s="11"/>
      <c r="EA308" s="11"/>
      <c r="EB308" s="11"/>
      <c r="EC308" s="11"/>
      <c r="ED308" s="11"/>
      <c r="EE308" s="11"/>
      <c r="EF308" s="11"/>
      <c r="EG308" s="11"/>
      <c r="EH308" s="11"/>
      <c r="EI308" s="11"/>
      <c r="EJ308" s="11"/>
      <c r="EK308" s="11"/>
      <c r="EL308" s="11"/>
      <c r="EM308" s="11"/>
      <c r="EN308" s="11"/>
      <c r="EO308" s="11"/>
      <c r="EP308" s="11"/>
      <c r="EQ308" s="11"/>
      <c r="ER308" s="11"/>
      <c r="ES308" s="11"/>
      <c r="ET308" s="11"/>
      <c r="EU308" s="11"/>
      <c r="EV308" s="11"/>
      <c r="EW308" s="11"/>
      <c r="EX308" s="11"/>
      <c r="EY308" s="11"/>
      <c r="EZ308" s="11"/>
      <c r="FA308" s="11"/>
      <c r="FB308" s="11"/>
      <c r="FC308" s="11"/>
      <c r="FD308" s="11"/>
    </row>
    <row r="309" spans="1:160" ht="18" x14ac:dyDescent="0.2">
      <c r="A309" s="191"/>
      <c r="B309" s="122"/>
      <c r="C309" s="122"/>
      <c r="D309" s="122"/>
      <c r="E309" s="122"/>
      <c r="F309" s="122"/>
      <c r="G309" s="153" t="s">
        <v>138</v>
      </c>
      <c r="H309" s="181"/>
      <c r="I309" s="31"/>
      <c r="J309" s="31">
        <f>H309-I309</f>
        <v>0</v>
      </c>
      <c r="K309" s="184"/>
      <c r="L309" s="284"/>
      <c r="M309" s="309"/>
      <c r="N309" s="31"/>
      <c r="O309" s="308">
        <f>+M309+N309</f>
        <v>0</v>
      </c>
      <c r="P309" s="108"/>
      <c r="Q309" s="82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</row>
    <row r="310" spans="1:160" ht="18" x14ac:dyDescent="0.2">
      <c r="A310" s="191"/>
      <c r="B310" s="122"/>
      <c r="C310" s="122"/>
      <c r="D310" s="122"/>
      <c r="E310" s="122"/>
      <c r="F310" s="122"/>
      <c r="G310" s="153" t="s">
        <v>139</v>
      </c>
      <c r="H310" s="181"/>
      <c r="I310" s="31"/>
      <c r="J310" s="31">
        <f>H310-I310</f>
        <v>0</v>
      </c>
      <c r="K310" s="184"/>
      <c r="L310" s="284"/>
      <c r="M310" s="309"/>
      <c r="N310" s="31"/>
      <c r="O310" s="308">
        <f>+M310+N310</f>
        <v>0</v>
      </c>
      <c r="P310" s="108"/>
      <c r="Q310" s="82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</row>
    <row r="311" spans="1:160" ht="18" x14ac:dyDescent="0.2">
      <c r="A311" s="191"/>
      <c r="B311" s="122"/>
      <c r="C311" s="122"/>
      <c r="D311" s="122"/>
      <c r="E311" s="122"/>
      <c r="F311" s="122" t="s">
        <v>91</v>
      </c>
      <c r="G311" s="153" t="s">
        <v>332</v>
      </c>
      <c r="H311" s="181"/>
      <c r="I311" s="31"/>
      <c r="J311" s="31">
        <f>H311-I311</f>
        <v>0</v>
      </c>
      <c r="K311" s="184"/>
      <c r="L311" s="284"/>
      <c r="M311" s="309"/>
      <c r="N311" s="31"/>
      <c r="O311" s="308">
        <f>+M311+N311</f>
        <v>0</v>
      </c>
      <c r="P311" s="108"/>
      <c r="Q311" s="82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</row>
    <row r="312" spans="1:160" s="1" customFormat="1" ht="18" x14ac:dyDescent="0.25">
      <c r="A312" s="190"/>
      <c r="B312" s="42"/>
      <c r="C312" s="42"/>
      <c r="D312" s="42"/>
      <c r="E312" s="42" t="s">
        <v>22</v>
      </c>
      <c r="F312" s="42"/>
      <c r="G312" s="152" t="s">
        <v>333</v>
      </c>
      <c r="H312" s="176">
        <f>H313+H314</f>
        <v>8000</v>
      </c>
      <c r="I312" s="33">
        <f>I313+I314</f>
        <v>4390</v>
      </c>
      <c r="J312" s="33">
        <f>J313+J314</f>
        <v>3610</v>
      </c>
      <c r="K312" s="184">
        <f>ROUND(I312/H312*100,2)</f>
        <v>54.88</v>
      </c>
      <c r="L312" s="71">
        <f>L313+L314</f>
        <v>4400</v>
      </c>
      <c r="M312" s="48">
        <f>M313</f>
        <v>3345</v>
      </c>
      <c r="N312" s="33">
        <f>N313+N314</f>
        <v>1045</v>
      </c>
      <c r="O312" s="317">
        <f>O313+O314</f>
        <v>4390</v>
      </c>
      <c r="P312" s="109"/>
      <c r="Q312" s="83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1"/>
      <c r="DJ312" s="11"/>
      <c r="DK312" s="11"/>
      <c r="DL312" s="11"/>
      <c r="DM312" s="11"/>
      <c r="DN312" s="11"/>
      <c r="DO312" s="11"/>
      <c r="DP312" s="11"/>
      <c r="DQ312" s="11"/>
      <c r="DR312" s="11"/>
      <c r="DS312" s="11"/>
      <c r="DT312" s="11"/>
      <c r="DU312" s="11"/>
      <c r="DV312" s="11"/>
      <c r="DW312" s="11"/>
      <c r="DX312" s="11"/>
      <c r="DY312" s="11"/>
      <c r="DZ312" s="11"/>
      <c r="EA312" s="11"/>
      <c r="EB312" s="11"/>
      <c r="EC312" s="11"/>
      <c r="ED312" s="11"/>
      <c r="EE312" s="11"/>
      <c r="EF312" s="11"/>
      <c r="EG312" s="11"/>
      <c r="EH312" s="11"/>
      <c r="EI312" s="11"/>
      <c r="EJ312" s="11"/>
      <c r="EK312" s="11"/>
      <c r="EL312" s="11"/>
      <c r="EM312" s="11"/>
      <c r="EN312" s="11"/>
      <c r="EO312" s="11"/>
      <c r="EP312" s="11"/>
      <c r="EQ312" s="11"/>
      <c r="ER312" s="11"/>
      <c r="ES312" s="11"/>
      <c r="ET312" s="11"/>
      <c r="EU312" s="11"/>
      <c r="EV312" s="11"/>
      <c r="EW312" s="11"/>
      <c r="EX312" s="11"/>
      <c r="EY312" s="11"/>
      <c r="EZ312" s="11"/>
      <c r="FA312" s="11"/>
      <c r="FB312" s="11"/>
      <c r="FC312" s="11"/>
      <c r="FD312" s="11"/>
    </row>
    <row r="313" spans="1:160" ht="18" x14ac:dyDescent="0.2">
      <c r="A313" s="191"/>
      <c r="B313" s="122"/>
      <c r="C313" s="122"/>
      <c r="D313" s="122"/>
      <c r="E313" s="122"/>
      <c r="F313" s="122" t="s">
        <v>20</v>
      </c>
      <c r="G313" s="153" t="s">
        <v>334</v>
      </c>
      <c r="H313" s="181">
        <v>8000</v>
      </c>
      <c r="I313" s="31">
        <v>4390</v>
      </c>
      <c r="J313" s="31">
        <f t="shared" ref="J313:J319" si="38">H313-I313</f>
        <v>3610</v>
      </c>
      <c r="K313" s="184">
        <f>ROUND(I313/H313*100,2)</f>
        <v>54.88</v>
      </c>
      <c r="L313" s="284">
        <v>4400</v>
      </c>
      <c r="M313" s="309">
        <v>3345</v>
      </c>
      <c r="N313" s="31">
        <v>1045</v>
      </c>
      <c r="O313" s="308">
        <f t="shared" ref="O313:O319" si="39">+M313+N313</f>
        <v>4390</v>
      </c>
      <c r="P313" s="108"/>
      <c r="Q313" s="82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</row>
    <row r="314" spans="1:160" ht="18" x14ac:dyDescent="0.2">
      <c r="A314" s="191"/>
      <c r="B314" s="122"/>
      <c r="C314" s="122"/>
      <c r="D314" s="122"/>
      <c r="E314" s="122"/>
      <c r="F314" s="122" t="s">
        <v>18</v>
      </c>
      <c r="G314" s="153" t="s">
        <v>175</v>
      </c>
      <c r="H314" s="181"/>
      <c r="I314" s="31"/>
      <c r="J314" s="31">
        <f t="shared" si="38"/>
        <v>0</v>
      </c>
      <c r="K314" s="184"/>
      <c r="L314" s="284"/>
      <c r="M314" s="309"/>
      <c r="N314" s="31"/>
      <c r="O314" s="308">
        <f t="shared" si="39"/>
        <v>0</v>
      </c>
      <c r="P314" s="108"/>
      <c r="Q314" s="82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</row>
    <row r="315" spans="1:160" ht="18" x14ac:dyDescent="0.2">
      <c r="A315" s="191"/>
      <c r="B315" s="122"/>
      <c r="C315" s="122"/>
      <c r="D315" s="122"/>
      <c r="E315" s="122">
        <v>11</v>
      </c>
      <c r="F315" s="122"/>
      <c r="G315" s="153" t="s">
        <v>335</v>
      </c>
      <c r="H315" s="181">
        <v>1000</v>
      </c>
      <c r="I315" s="31">
        <v>445</v>
      </c>
      <c r="J315" s="31">
        <f t="shared" si="38"/>
        <v>555</v>
      </c>
      <c r="K315" s="184"/>
      <c r="L315" s="284">
        <v>500</v>
      </c>
      <c r="M315" s="309"/>
      <c r="N315" s="31">
        <v>445</v>
      </c>
      <c r="O315" s="308">
        <f t="shared" si="39"/>
        <v>445</v>
      </c>
      <c r="P315" s="108"/>
      <c r="Q315" s="82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</row>
    <row r="316" spans="1:160" ht="18" x14ac:dyDescent="0.2">
      <c r="A316" s="191"/>
      <c r="B316" s="122"/>
      <c r="C316" s="122"/>
      <c r="D316" s="122"/>
      <c r="E316" s="122">
        <v>12</v>
      </c>
      <c r="F316" s="122"/>
      <c r="G316" s="153" t="s">
        <v>201</v>
      </c>
      <c r="H316" s="181"/>
      <c r="I316" s="31"/>
      <c r="J316" s="31">
        <f t="shared" si="38"/>
        <v>0</v>
      </c>
      <c r="K316" s="184"/>
      <c r="L316" s="284"/>
      <c r="M316" s="309"/>
      <c r="N316" s="31"/>
      <c r="O316" s="308">
        <f t="shared" si="39"/>
        <v>0</v>
      </c>
      <c r="P316" s="108"/>
      <c r="Q316" s="82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</row>
    <row r="317" spans="1:160" ht="18" x14ac:dyDescent="0.2">
      <c r="A317" s="191"/>
      <c r="B317" s="122"/>
      <c r="C317" s="122"/>
      <c r="D317" s="122"/>
      <c r="E317" s="122">
        <v>13</v>
      </c>
      <c r="F317" s="122"/>
      <c r="G317" s="153" t="s">
        <v>336</v>
      </c>
      <c r="H317" s="181"/>
      <c r="I317" s="31"/>
      <c r="J317" s="31">
        <f t="shared" si="38"/>
        <v>0</v>
      </c>
      <c r="K317" s="184"/>
      <c r="L317" s="284"/>
      <c r="M317" s="309"/>
      <c r="N317" s="31">
        <v>0</v>
      </c>
      <c r="O317" s="308">
        <f t="shared" si="39"/>
        <v>0</v>
      </c>
      <c r="P317" s="108"/>
      <c r="Q317" s="82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</row>
    <row r="318" spans="1:160" ht="18" x14ac:dyDescent="0.2">
      <c r="A318" s="191"/>
      <c r="B318" s="122"/>
      <c r="C318" s="122"/>
      <c r="D318" s="122"/>
      <c r="E318" s="122">
        <v>14</v>
      </c>
      <c r="F318" s="122"/>
      <c r="G318" s="153" t="s">
        <v>337</v>
      </c>
      <c r="H318" s="181"/>
      <c r="I318" s="31"/>
      <c r="J318" s="31">
        <f t="shared" si="38"/>
        <v>0</v>
      </c>
      <c r="K318" s="184"/>
      <c r="L318" s="284"/>
      <c r="M318" s="309"/>
      <c r="N318" s="31"/>
      <c r="O318" s="308">
        <f t="shared" si="39"/>
        <v>0</v>
      </c>
      <c r="P318" s="108"/>
      <c r="Q318" s="82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</row>
    <row r="319" spans="1:160" ht="18" x14ac:dyDescent="0.2">
      <c r="A319" s="191"/>
      <c r="B319" s="122"/>
      <c r="C319" s="122"/>
      <c r="D319" s="122"/>
      <c r="E319" s="122">
        <v>16</v>
      </c>
      <c r="F319" s="122"/>
      <c r="G319" s="153" t="s">
        <v>202</v>
      </c>
      <c r="H319" s="181"/>
      <c r="I319" s="31"/>
      <c r="J319" s="31">
        <f t="shared" si="38"/>
        <v>0</v>
      </c>
      <c r="K319" s="184"/>
      <c r="L319" s="284"/>
      <c r="M319" s="309"/>
      <c r="N319" s="31"/>
      <c r="O319" s="308">
        <f t="shared" si="39"/>
        <v>0</v>
      </c>
      <c r="P319" s="108"/>
      <c r="Q319" s="82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</row>
    <row r="320" spans="1:160" ht="33" x14ac:dyDescent="0.2">
      <c r="A320" s="190"/>
      <c r="B320" s="42"/>
      <c r="C320" s="42"/>
      <c r="D320" s="42"/>
      <c r="E320" s="42"/>
      <c r="F320" s="42"/>
      <c r="G320" s="152" t="s">
        <v>178</v>
      </c>
      <c r="H320" s="176">
        <f>+H321</f>
        <v>0</v>
      </c>
      <c r="I320" s="33">
        <f>+I321</f>
        <v>0</v>
      </c>
      <c r="J320" s="33">
        <f>+J321</f>
        <v>0</v>
      </c>
      <c r="K320" s="184"/>
      <c r="L320" s="71">
        <f>+L321</f>
        <v>0</v>
      </c>
      <c r="M320" s="48">
        <f>+M321</f>
        <v>0</v>
      </c>
      <c r="N320" s="33">
        <f>+N321</f>
        <v>0</v>
      </c>
      <c r="O320" s="317">
        <f>+O321</f>
        <v>0</v>
      </c>
      <c r="P320" s="108"/>
      <c r="Q320" s="82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</row>
    <row r="321" spans="1:160" ht="33" x14ac:dyDescent="0.2">
      <c r="A321" s="191"/>
      <c r="B321" s="122"/>
      <c r="C321" s="122"/>
      <c r="D321" s="122"/>
      <c r="E321" s="122"/>
      <c r="F321" s="122"/>
      <c r="G321" s="153" t="s">
        <v>179</v>
      </c>
      <c r="H321" s="181"/>
      <c r="I321" s="31"/>
      <c r="J321" s="31">
        <f>H321-I321</f>
        <v>0</v>
      </c>
      <c r="K321" s="184"/>
      <c r="L321" s="284"/>
      <c r="M321" s="309"/>
      <c r="N321" s="31"/>
      <c r="O321" s="308">
        <f>+M321+N321</f>
        <v>0</v>
      </c>
      <c r="P321" s="108"/>
      <c r="Q321" s="82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</row>
    <row r="322" spans="1:160" ht="49.5" x14ac:dyDescent="0.2">
      <c r="A322" s="191"/>
      <c r="B322" s="122"/>
      <c r="C322" s="122"/>
      <c r="D322" s="122"/>
      <c r="E322" s="122">
        <v>25</v>
      </c>
      <c r="F322" s="122"/>
      <c r="G322" s="150" t="s">
        <v>203</v>
      </c>
      <c r="H322" s="181"/>
      <c r="I322" s="31"/>
      <c r="J322" s="31">
        <f>H322-I322</f>
        <v>0</v>
      </c>
      <c r="K322" s="184"/>
      <c r="L322" s="284"/>
      <c r="M322" s="309"/>
      <c r="N322" s="31"/>
      <c r="O322" s="308">
        <f>+M322+N322</f>
        <v>0</v>
      </c>
      <c r="P322" s="108"/>
      <c r="Q322" s="82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  <c r="DG322" s="4"/>
      <c r="DH322" s="4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</row>
    <row r="323" spans="1:160" s="1" customFormat="1" ht="18" x14ac:dyDescent="0.25">
      <c r="A323" s="190"/>
      <c r="B323" s="42"/>
      <c r="C323" s="42"/>
      <c r="D323" s="42"/>
      <c r="E323" s="42" t="s">
        <v>91</v>
      </c>
      <c r="F323" s="42"/>
      <c r="G323" s="160" t="s">
        <v>338</v>
      </c>
      <c r="H323" s="176">
        <f>+H324+H325+H326+H327+H328+H329</f>
        <v>137000</v>
      </c>
      <c r="I323" s="33">
        <f>+I324+I325+I326+I327+I328+I329</f>
        <v>117180</v>
      </c>
      <c r="J323" s="33">
        <f>+J324+J325+J326+J327+J328+J329</f>
        <v>19820</v>
      </c>
      <c r="K323" s="184">
        <f>ROUND(I323/H323*100,2)</f>
        <v>85.53</v>
      </c>
      <c r="L323" s="71">
        <f>+L324+L325+L326+L327+L328+L329</f>
        <v>72300</v>
      </c>
      <c r="M323" s="48">
        <f>+M324+M325+M326+M327+M328+M329</f>
        <v>55173</v>
      </c>
      <c r="N323" s="33">
        <f>+N324+N325+N326+N327+N328+N329</f>
        <v>12749</v>
      </c>
      <c r="O323" s="317">
        <f>+O324+O325+O326+O327+O328+O329</f>
        <v>67922</v>
      </c>
      <c r="P323" s="109"/>
      <c r="Q323" s="83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1"/>
      <c r="DJ323" s="11"/>
      <c r="DK323" s="11"/>
      <c r="DL323" s="11"/>
      <c r="DM323" s="11"/>
      <c r="DN323" s="11"/>
      <c r="DO323" s="11"/>
      <c r="DP323" s="11"/>
      <c r="DQ323" s="11"/>
      <c r="DR323" s="11"/>
      <c r="DS323" s="11"/>
      <c r="DT323" s="11"/>
      <c r="DU323" s="11"/>
      <c r="DV323" s="11"/>
      <c r="DW323" s="11"/>
      <c r="DX323" s="11"/>
      <c r="DY323" s="11"/>
      <c r="DZ323" s="11"/>
      <c r="EA323" s="11"/>
      <c r="EB323" s="11"/>
      <c r="EC323" s="11"/>
      <c r="ED323" s="11"/>
      <c r="EE323" s="11"/>
      <c r="EF323" s="11"/>
      <c r="EG323" s="11"/>
      <c r="EH323" s="11"/>
      <c r="EI323" s="11"/>
      <c r="EJ323" s="11"/>
      <c r="EK323" s="11"/>
      <c r="EL323" s="11"/>
      <c r="EM323" s="11"/>
      <c r="EN323" s="11"/>
      <c r="EO323" s="11"/>
      <c r="EP323" s="11"/>
      <c r="EQ323" s="11"/>
      <c r="ER323" s="11"/>
      <c r="ES323" s="11"/>
      <c r="ET323" s="11"/>
      <c r="EU323" s="11"/>
      <c r="EV323" s="11"/>
      <c r="EW323" s="11"/>
      <c r="EX323" s="11"/>
      <c r="EY323" s="11"/>
      <c r="EZ323" s="11"/>
      <c r="FA323" s="11"/>
      <c r="FB323" s="11"/>
      <c r="FC323" s="11"/>
      <c r="FD323" s="11"/>
    </row>
    <row r="324" spans="1:160" ht="18" x14ac:dyDescent="0.2">
      <c r="A324" s="191"/>
      <c r="B324" s="122"/>
      <c r="C324" s="122"/>
      <c r="D324" s="122"/>
      <c r="E324" s="122"/>
      <c r="F324" s="122" t="s">
        <v>18</v>
      </c>
      <c r="G324" s="153" t="s">
        <v>143</v>
      </c>
      <c r="H324" s="181"/>
      <c r="I324" s="31"/>
      <c r="J324" s="31">
        <f t="shared" ref="J324:J329" si="40">H324-I324</f>
        <v>0</v>
      </c>
      <c r="K324" s="184"/>
      <c r="L324" s="284"/>
      <c r="M324" s="309"/>
      <c r="N324" s="31"/>
      <c r="O324" s="308">
        <f t="shared" ref="O324:O329" si="41">+M324+N324</f>
        <v>0</v>
      </c>
      <c r="P324" s="108"/>
      <c r="Q324" s="82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  <c r="DG324" s="4"/>
      <c r="DH324" s="4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</row>
    <row r="325" spans="1:160" ht="18" x14ac:dyDescent="0.2">
      <c r="A325" s="191"/>
      <c r="B325" s="122"/>
      <c r="C325" s="122"/>
      <c r="D325" s="122"/>
      <c r="E325" s="122"/>
      <c r="F325" s="122"/>
      <c r="G325" s="150" t="s">
        <v>204</v>
      </c>
      <c r="H325" s="181"/>
      <c r="I325" s="31"/>
      <c r="J325" s="31">
        <f t="shared" si="40"/>
        <v>0</v>
      </c>
      <c r="K325" s="184"/>
      <c r="L325" s="284"/>
      <c r="M325" s="309"/>
      <c r="N325" s="31"/>
      <c r="O325" s="308">
        <f t="shared" si="41"/>
        <v>0</v>
      </c>
      <c r="P325" s="108"/>
      <c r="Q325" s="82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</row>
    <row r="326" spans="1:160" ht="18" x14ac:dyDescent="0.2">
      <c r="A326" s="191"/>
      <c r="B326" s="122"/>
      <c r="C326" s="122"/>
      <c r="D326" s="122"/>
      <c r="E326" s="122"/>
      <c r="F326" s="122" t="s">
        <v>7</v>
      </c>
      <c r="G326" s="153" t="s">
        <v>144</v>
      </c>
      <c r="H326" s="181">
        <v>100000</v>
      </c>
      <c r="I326" s="31">
        <v>100000</v>
      </c>
      <c r="J326" s="31">
        <f t="shared" si="40"/>
        <v>0</v>
      </c>
      <c r="K326" s="184"/>
      <c r="L326" s="284">
        <v>51200</v>
      </c>
      <c r="M326" s="309">
        <v>42322</v>
      </c>
      <c r="N326" s="31">
        <v>8420</v>
      </c>
      <c r="O326" s="308">
        <f t="shared" si="41"/>
        <v>50742</v>
      </c>
      <c r="P326" s="108"/>
      <c r="Q326" s="82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</row>
    <row r="327" spans="1:160" ht="18" x14ac:dyDescent="0.2">
      <c r="A327" s="191"/>
      <c r="B327" s="122"/>
      <c r="C327" s="122"/>
      <c r="D327" s="122"/>
      <c r="E327" s="122"/>
      <c r="F327" s="122" t="s">
        <v>22</v>
      </c>
      <c r="G327" s="153" t="s">
        <v>339</v>
      </c>
      <c r="H327" s="181">
        <v>31000</v>
      </c>
      <c r="I327" s="31">
        <v>14551</v>
      </c>
      <c r="J327" s="31">
        <f t="shared" si="40"/>
        <v>16449</v>
      </c>
      <c r="K327" s="184">
        <f>ROUND(I327/H327*100,2)</f>
        <v>46.94</v>
      </c>
      <c r="L327" s="284">
        <v>18000</v>
      </c>
      <c r="M327" s="309">
        <v>12351</v>
      </c>
      <c r="N327" s="31">
        <v>2200</v>
      </c>
      <c r="O327" s="308">
        <f t="shared" si="41"/>
        <v>14551</v>
      </c>
      <c r="P327" s="108"/>
      <c r="Q327" s="82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</row>
    <row r="328" spans="1:160" ht="18" x14ac:dyDescent="0.2">
      <c r="A328" s="191"/>
      <c r="B328" s="122"/>
      <c r="C328" s="122"/>
      <c r="D328" s="122"/>
      <c r="E328" s="122"/>
      <c r="F328" s="122" t="s">
        <v>111</v>
      </c>
      <c r="G328" s="153" t="s">
        <v>205</v>
      </c>
      <c r="H328" s="181"/>
      <c r="I328" s="31"/>
      <c r="J328" s="31">
        <f t="shared" si="40"/>
        <v>0</v>
      </c>
      <c r="K328" s="184"/>
      <c r="L328" s="284"/>
      <c r="M328" s="309"/>
      <c r="N328" s="31"/>
      <c r="O328" s="308"/>
      <c r="P328" s="108"/>
      <c r="Q328" s="82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</row>
    <row r="329" spans="1:160" ht="18" x14ac:dyDescent="0.2">
      <c r="A329" s="191"/>
      <c r="B329" s="122"/>
      <c r="C329" s="122"/>
      <c r="D329" s="122"/>
      <c r="E329" s="122"/>
      <c r="F329" s="122" t="s">
        <v>91</v>
      </c>
      <c r="G329" s="153" t="s">
        <v>313</v>
      </c>
      <c r="H329" s="181">
        <v>6000</v>
      </c>
      <c r="I329" s="31">
        <v>2629</v>
      </c>
      <c r="J329" s="31">
        <f t="shared" si="40"/>
        <v>3371</v>
      </c>
      <c r="K329" s="184">
        <f>ROUND(I329/H329*100,2)</f>
        <v>43.82</v>
      </c>
      <c r="L329" s="284">
        <v>3100</v>
      </c>
      <c r="M329" s="309">
        <v>500</v>
      </c>
      <c r="N329" s="31">
        <v>2129</v>
      </c>
      <c r="O329" s="308">
        <f t="shared" si="41"/>
        <v>2629</v>
      </c>
      <c r="P329" s="108"/>
      <c r="Q329" s="82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</row>
    <row r="330" spans="1:160" ht="18" x14ac:dyDescent="0.2">
      <c r="A330" s="190"/>
      <c r="B330" s="42"/>
      <c r="C330" s="42"/>
      <c r="D330" s="42" t="s">
        <v>91</v>
      </c>
      <c r="E330" s="42"/>
      <c r="F330" s="42"/>
      <c r="G330" s="160" t="s">
        <v>74</v>
      </c>
      <c r="H330" s="176">
        <f t="shared" ref="H330:J331" si="42">H331</f>
        <v>0</v>
      </c>
      <c r="I330" s="33">
        <f t="shared" si="42"/>
        <v>0</v>
      </c>
      <c r="J330" s="33">
        <f t="shared" si="42"/>
        <v>0</v>
      </c>
      <c r="K330" s="184"/>
      <c r="L330" s="71">
        <f t="shared" ref="L330:N331" si="43">L331</f>
        <v>0</v>
      </c>
      <c r="M330" s="48">
        <f t="shared" si="43"/>
        <v>0</v>
      </c>
      <c r="N330" s="33">
        <f t="shared" si="43"/>
        <v>0</v>
      </c>
      <c r="O330" s="317">
        <f>O331</f>
        <v>0</v>
      </c>
      <c r="P330" s="108"/>
      <c r="Q330" s="82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</row>
    <row r="331" spans="1:160" ht="18" x14ac:dyDescent="0.2">
      <c r="A331" s="190"/>
      <c r="B331" s="42"/>
      <c r="C331" s="42"/>
      <c r="D331" s="42"/>
      <c r="E331" s="121" t="s">
        <v>12</v>
      </c>
      <c r="F331" s="42"/>
      <c r="G331" s="152" t="s">
        <v>206</v>
      </c>
      <c r="H331" s="176">
        <f t="shared" si="42"/>
        <v>0</v>
      </c>
      <c r="I331" s="33">
        <f t="shared" si="42"/>
        <v>0</v>
      </c>
      <c r="J331" s="33">
        <f t="shared" si="42"/>
        <v>0</v>
      </c>
      <c r="K331" s="184"/>
      <c r="L331" s="71">
        <f t="shared" si="43"/>
        <v>0</v>
      </c>
      <c r="M331" s="48">
        <f t="shared" si="43"/>
        <v>0</v>
      </c>
      <c r="N331" s="33">
        <f t="shared" si="43"/>
        <v>0</v>
      </c>
      <c r="O331" s="317">
        <f>O332</f>
        <v>0</v>
      </c>
      <c r="P331" s="108"/>
      <c r="Q331" s="82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</row>
    <row r="332" spans="1:160" ht="18" x14ac:dyDescent="0.2">
      <c r="A332" s="191"/>
      <c r="B332" s="122"/>
      <c r="C332" s="122"/>
      <c r="D332" s="122"/>
      <c r="E332" s="122"/>
      <c r="F332" s="122" t="s">
        <v>18</v>
      </c>
      <c r="G332" s="153" t="s">
        <v>207</v>
      </c>
      <c r="H332" s="181"/>
      <c r="I332" s="31"/>
      <c r="J332" s="31">
        <f>H332-I332</f>
        <v>0</v>
      </c>
      <c r="K332" s="184"/>
      <c r="L332" s="284"/>
      <c r="M332" s="309"/>
      <c r="N332" s="31"/>
      <c r="O332" s="308">
        <f>+M332+N332</f>
        <v>0</v>
      </c>
      <c r="P332" s="108"/>
      <c r="Q332" s="82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</row>
    <row r="333" spans="1:160" s="1" customFormat="1" ht="33" x14ac:dyDescent="0.25">
      <c r="A333" s="190"/>
      <c r="B333" s="42"/>
      <c r="C333" s="42"/>
      <c r="D333" s="42">
        <v>51</v>
      </c>
      <c r="E333" s="42"/>
      <c r="F333" s="42"/>
      <c r="G333" s="160" t="s">
        <v>340</v>
      </c>
      <c r="H333" s="176">
        <f>H334</f>
        <v>2071000</v>
      </c>
      <c r="I333" s="33">
        <f>I334</f>
        <v>2071000</v>
      </c>
      <c r="J333" s="33">
        <f>J334</f>
        <v>0</v>
      </c>
      <c r="K333" s="184">
        <f t="shared" ref="K333:K341" si="44">ROUND(I333/H333*100,2)</f>
        <v>100</v>
      </c>
      <c r="L333" s="71">
        <f>L334</f>
        <v>1036100</v>
      </c>
      <c r="M333" s="48">
        <f>M334</f>
        <v>873188</v>
      </c>
      <c r="N333" s="33">
        <f>N334</f>
        <v>160818</v>
      </c>
      <c r="O333" s="317">
        <f>O334</f>
        <v>1034006</v>
      </c>
      <c r="P333" s="109"/>
      <c r="Q333" s="83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1"/>
      <c r="DJ333" s="11"/>
      <c r="DK333" s="11"/>
      <c r="DL333" s="11"/>
      <c r="DM333" s="11"/>
      <c r="DN333" s="11"/>
      <c r="DO333" s="11"/>
      <c r="DP333" s="11"/>
      <c r="DQ333" s="11"/>
      <c r="DR333" s="11"/>
      <c r="DS333" s="11"/>
      <c r="DT333" s="11"/>
      <c r="DU333" s="11"/>
      <c r="DV333" s="11"/>
      <c r="DW333" s="11"/>
      <c r="DX333" s="11"/>
      <c r="DY333" s="11"/>
      <c r="DZ333" s="11"/>
      <c r="EA333" s="11"/>
      <c r="EB333" s="11"/>
      <c r="EC333" s="11"/>
      <c r="ED333" s="11"/>
      <c r="EE333" s="11"/>
      <c r="EF333" s="11"/>
      <c r="EG333" s="11"/>
      <c r="EH333" s="11"/>
      <c r="EI333" s="11"/>
      <c r="EJ333" s="11"/>
      <c r="EK333" s="11"/>
      <c r="EL333" s="11"/>
      <c r="EM333" s="11"/>
      <c r="EN333" s="11"/>
      <c r="EO333" s="11"/>
      <c r="EP333" s="11"/>
      <c r="EQ333" s="11"/>
      <c r="ER333" s="11"/>
      <c r="ES333" s="11"/>
      <c r="ET333" s="11"/>
      <c r="EU333" s="11"/>
      <c r="EV333" s="11"/>
      <c r="EW333" s="11"/>
      <c r="EX333" s="11"/>
      <c r="EY333" s="11"/>
      <c r="EZ333" s="11"/>
      <c r="FA333" s="11"/>
      <c r="FB333" s="11"/>
      <c r="FC333" s="11"/>
      <c r="FD333" s="11"/>
    </row>
    <row r="334" spans="1:160" s="1" customFormat="1" ht="18" x14ac:dyDescent="0.25">
      <c r="A334" s="190"/>
      <c r="B334" s="42"/>
      <c r="C334" s="42"/>
      <c r="D334" s="42"/>
      <c r="E334" s="42" t="s">
        <v>20</v>
      </c>
      <c r="F334" s="42"/>
      <c r="G334" s="152" t="s">
        <v>341</v>
      </c>
      <c r="H334" s="176">
        <f>H335+H336+H337</f>
        <v>2071000</v>
      </c>
      <c r="I334" s="33">
        <f>I335+I336+I337</f>
        <v>2071000</v>
      </c>
      <c r="J334" s="33">
        <f>J335+J336+J337</f>
        <v>0</v>
      </c>
      <c r="K334" s="184">
        <f t="shared" si="44"/>
        <v>100</v>
      </c>
      <c r="L334" s="71">
        <f>L335+L336+L337</f>
        <v>1036100</v>
      </c>
      <c r="M334" s="48">
        <f>M335+M336+M337</f>
        <v>873188</v>
      </c>
      <c r="N334" s="33">
        <f>N335+N336+N337</f>
        <v>160818</v>
      </c>
      <c r="O334" s="317">
        <f>O335+O336+O337</f>
        <v>1034006</v>
      </c>
      <c r="P334" s="109"/>
      <c r="Q334" s="83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1"/>
      <c r="DJ334" s="11"/>
      <c r="DK334" s="11"/>
      <c r="DL334" s="11"/>
      <c r="DM334" s="11"/>
      <c r="DN334" s="11"/>
      <c r="DO334" s="11"/>
      <c r="DP334" s="11"/>
      <c r="DQ334" s="11"/>
      <c r="DR334" s="11"/>
      <c r="DS334" s="11"/>
      <c r="DT334" s="11"/>
      <c r="DU334" s="11"/>
      <c r="DV334" s="11"/>
      <c r="DW334" s="11"/>
      <c r="DX334" s="11"/>
      <c r="DY334" s="11"/>
      <c r="DZ334" s="11"/>
      <c r="EA334" s="11"/>
      <c r="EB334" s="11"/>
      <c r="EC334" s="11"/>
      <c r="ED334" s="11"/>
      <c r="EE334" s="11"/>
      <c r="EF334" s="11"/>
      <c r="EG334" s="11"/>
      <c r="EH334" s="11"/>
      <c r="EI334" s="11"/>
      <c r="EJ334" s="11"/>
      <c r="EK334" s="11"/>
      <c r="EL334" s="11"/>
      <c r="EM334" s="11"/>
      <c r="EN334" s="11"/>
      <c r="EO334" s="11"/>
      <c r="EP334" s="11"/>
      <c r="EQ334" s="11"/>
      <c r="ER334" s="11"/>
      <c r="ES334" s="11"/>
      <c r="ET334" s="11"/>
      <c r="EU334" s="11"/>
      <c r="EV334" s="11"/>
      <c r="EW334" s="11"/>
      <c r="EX334" s="11"/>
      <c r="EY334" s="11"/>
      <c r="EZ334" s="11"/>
      <c r="FA334" s="11"/>
      <c r="FB334" s="11"/>
      <c r="FC334" s="11"/>
      <c r="FD334" s="11"/>
    </row>
    <row r="335" spans="1:160" ht="33" x14ac:dyDescent="0.2">
      <c r="A335" s="191"/>
      <c r="B335" s="122"/>
      <c r="C335" s="122"/>
      <c r="D335" s="122"/>
      <c r="E335" s="122"/>
      <c r="F335" s="122">
        <v>17</v>
      </c>
      <c r="G335" s="153" t="s">
        <v>342</v>
      </c>
      <c r="H335" s="181">
        <v>2071000</v>
      </c>
      <c r="I335" s="31">
        <v>2071000</v>
      </c>
      <c r="J335" s="31">
        <f>H335-I335</f>
        <v>0</v>
      </c>
      <c r="K335" s="184">
        <f t="shared" si="44"/>
        <v>100</v>
      </c>
      <c r="L335" s="284">
        <v>1036100</v>
      </c>
      <c r="M335" s="309">
        <v>873188</v>
      </c>
      <c r="N335" s="31">
        <v>160818</v>
      </c>
      <c r="O335" s="308">
        <f>+M335+N335</f>
        <v>1034006</v>
      </c>
      <c r="P335" s="108"/>
      <c r="Q335" s="82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</row>
    <row r="336" spans="1:160" ht="49.5" x14ac:dyDescent="0.2">
      <c r="A336" s="191"/>
      <c r="B336" s="122"/>
      <c r="C336" s="122"/>
      <c r="D336" s="122"/>
      <c r="E336" s="122"/>
      <c r="F336" s="122">
        <v>19</v>
      </c>
      <c r="G336" s="153" t="s">
        <v>343</v>
      </c>
      <c r="H336" s="181"/>
      <c r="I336" s="31"/>
      <c r="J336" s="31">
        <f>H336-I336</f>
        <v>0</v>
      </c>
      <c r="K336" s="184" t="e">
        <f t="shared" si="44"/>
        <v>#DIV/0!</v>
      </c>
      <c r="L336" s="284"/>
      <c r="M336" s="309"/>
      <c r="N336" s="31"/>
      <c r="O336" s="308">
        <f>+M336+N336</f>
        <v>0</v>
      </c>
      <c r="P336" s="108"/>
      <c r="Q336" s="82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</row>
    <row r="337" spans="1:160" ht="66" x14ac:dyDescent="0.2">
      <c r="A337" s="191"/>
      <c r="B337" s="122"/>
      <c r="C337" s="122"/>
      <c r="D337" s="122"/>
      <c r="E337" s="122"/>
      <c r="F337" s="122" t="s">
        <v>90</v>
      </c>
      <c r="G337" s="153" t="s">
        <v>344</v>
      </c>
      <c r="H337" s="181"/>
      <c r="I337" s="31"/>
      <c r="J337" s="31">
        <f>H337-I337</f>
        <v>0</v>
      </c>
      <c r="K337" s="184" t="e">
        <f t="shared" si="44"/>
        <v>#DIV/0!</v>
      </c>
      <c r="L337" s="284"/>
      <c r="M337" s="309"/>
      <c r="N337" s="31"/>
      <c r="O337" s="308">
        <f>+M337+N337</f>
        <v>0</v>
      </c>
      <c r="P337" s="108"/>
      <c r="Q337" s="82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</row>
    <row r="338" spans="1:160" s="1" customFormat="1" ht="18" x14ac:dyDescent="0.25">
      <c r="A338" s="190"/>
      <c r="B338" s="42"/>
      <c r="C338" s="42"/>
      <c r="D338" s="42">
        <v>57</v>
      </c>
      <c r="E338" s="42"/>
      <c r="F338" s="42"/>
      <c r="G338" s="160" t="s">
        <v>314</v>
      </c>
      <c r="H338" s="176">
        <f>H339+H357</f>
        <v>7156000</v>
      </c>
      <c r="I338" s="33">
        <f>I339+I357</f>
        <v>7068088</v>
      </c>
      <c r="J338" s="33">
        <f>J339+J357</f>
        <v>87912</v>
      </c>
      <c r="K338" s="184">
        <f t="shared" si="44"/>
        <v>98.77</v>
      </c>
      <c r="L338" s="71">
        <f>L339+L357</f>
        <v>4321000</v>
      </c>
      <c r="M338" s="48">
        <f>M339+M357</f>
        <v>3608871</v>
      </c>
      <c r="N338" s="33">
        <f>N339+N357</f>
        <v>641210</v>
      </c>
      <c r="O338" s="317">
        <f>O339+O357</f>
        <v>4250081</v>
      </c>
      <c r="P338" s="109"/>
      <c r="Q338" s="83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1"/>
      <c r="DJ338" s="11"/>
      <c r="DK338" s="11"/>
      <c r="DL338" s="11"/>
      <c r="DM338" s="11"/>
      <c r="DN338" s="11"/>
      <c r="DO338" s="11"/>
      <c r="DP338" s="11"/>
      <c r="DQ338" s="11"/>
      <c r="DR338" s="11"/>
      <c r="DS338" s="11"/>
      <c r="DT338" s="11"/>
      <c r="DU338" s="11"/>
      <c r="DV338" s="11"/>
      <c r="DW338" s="11"/>
      <c r="DX338" s="11"/>
      <c r="DY338" s="11"/>
      <c r="DZ338" s="11"/>
      <c r="EA338" s="11"/>
      <c r="EB338" s="11"/>
      <c r="EC338" s="11"/>
      <c r="ED338" s="11"/>
      <c r="EE338" s="11"/>
      <c r="EF338" s="11"/>
      <c r="EG338" s="11"/>
      <c r="EH338" s="11"/>
      <c r="EI338" s="11"/>
      <c r="EJ338" s="11"/>
      <c r="EK338" s="11"/>
      <c r="EL338" s="11"/>
      <c r="EM338" s="11"/>
      <c r="EN338" s="11"/>
      <c r="EO338" s="11"/>
      <c r="EP338" s="11"/>
      <c r="EQ338" s="11"/>
      <c r="ER338" s="11"/>
      <c r="ES338" s="11"/>
      <c r="ET338" s="11"/>
      <c r="EU338" s="11"/>
      <c r="EV338" s="11"/>
      <c r="EW338" s="11"/>
      <c r="EX338" s="11"/>
      <c r="EY338" s="11"/>
      <c r="EZ338" s="11"/>
      <c r="FA338" s="11"/>
      <c r="FB338" s="11"/>
      <c r="FC338" s="11"/>
      <c r="FD338" s="11"/>
    </row>
    <row r="339" spans="1:160" s="1" customFormat="1" ht="18" x14ac:dyDescent="0.25">
      <c r="A339" s="190"/>
      <c r="B339" s="42"/>
      <c r="C339" s="42"/>
      <c r="D339" s="42"/>
      <c r="E339" s="42" t="s">
        <v>20</v>
      </c>
      <c r="F339" s="42"/>
      <c r="G339" s="152" t="s">
        <v>345</v>
      </c>
      <c r="H339" s="33">
        <f>+H340+H350+H352</f>
        <v>6976000</v>
      </c>
      <c r="I339" s="33">
        <f>+I340+I350+I352</f>
        <v>6976000</v>
      </c>
      <c r="J339" s="33">
        <f>+J340+J350+J352</f>
        <v>0</v>
      </c>
      <c r="K339" s="184">
        <f t="shared" si="44"/>
        <v>100</v>
      </c>
      <c r="L339" s="71">
        <f>+L340+L350+L352</f>
        <v>4267000</v>
      </c>
      <c r="M339" s="48">
        <f>+M340+M350+M352+M351</f>
        <v>3566400</v>
      </c>
      <c r="N339" s="33">
        <f>+N340+N350+N352+N351</f>
        <v>633410</v>
      </c>
      <c r="O339" s="317">
        <f>+O340+O350+O352+O351</f>
        <v>4199810</v>
      </c>
      <c r="P339" s="109"/>
      <c r="Q339" s="83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1"/>
      <c r="DJ339" s="11"/>
      <c r="DK339" s="11"/>
      <c r="DL339" s="11"/>
      <c r="DM339" s="11"/>
      <c r="DN339" s="11"/>
      <c r="DO339" s="11"/>
      <c r="DP339" s="11"/>
      <c r="DQ339" s="11"/>
      <c r="DR339" s="11"/>
      <c r="DS339" s="11"/>
      <c r="DT339" s="11"/>
      <c r="DU339" s="11"/>
      <c r="DV339" s="11"/>
      <c r="DW339" s="11"/>
      <c r="DX339" s="11"/>
      <c r="DY339" s="11"/>
      <c r="DZ339" s="11"/>
      <c r="EA339" s="11"/>
      <c r="EB339" s="11"/>
      <c r="EC339" s="11"/>
      <c r="ED339" s="11"/>
      <c r="EE339" s="11"/>
      <c r="EF339" s="11"/>
      <c r="EG339" s="11"/>
      <c r="EH339" s="11"/>
      <c r="EI339" s="11"/>
      <c r="EJ339" s="11"/>
      <c r="EK339" s="11"/>
      <c r="EL339" s="11"/>
      <c r="EM339" s="11"/>
      <c r="EN339" s="11"/>
      <c r="EO339" s="11"/>
      <c r="EP339" s="11"/>
      <c r="EQ339" s="11"/>
      <c r="ER339" s="11"/>
      <c r="ES339" s="11"/>
      <c r="ET339" s="11"/>
      <c r="EU339" s="11"/>
      <c r="EV339" s="11"/>
      <c r="EW339" s="11"/>
      <c r="EX339" s="11"/>
      <c r="EY339" s="11"/>
      <c r="EZ339" s="11"/>
      <c r="FA339" s="11"/>
      <c r="FB339" s="11"/>
      <c r="FC339" s="11"/>
      <c r="FD339" s="11"/>
    </row>
    <row r="340" spans="1:160" ht="18" x14ac:dyDescent="0.2">
      <c r="A340" s="191"/>
      <c r="B340" s="122"/>
      <c r="C340" s="122"/>
      <c r="D340" s="122"/>
      <c r="E340" s="122"/>
      <c r="F340" s="122"/>
      <c r="G340" s="153" t="s">
        <v>346</v>
      </c>
      <c r="H340" s="188">
        <f>H341</f>
        <v>6976000</v>
      </c>
      <c r="I340" s="188">
        <f>I341</f>
        <v>6976000</v>
      </c>
      <c r="J340" s="188">
        <f>J341</f>
        <v>0</v>
      </c>
      <c r="K340" s="184">
        <f t="shared" si="44"/>
        <v>100</v>
      </c>
      <c r="L340" s="188">
        <v>4267000</v>
      </c>
      <c r="M340" s="328">
        <f>M341+M342+M344+M345+M346</f>
        <v>3294005</v>
      </c>
      <c r="N340" s="328">
        <f>N341+N342+N344+N345+N346</f>
        <v>643412</v>
      </c>
      <c r="O340" s="328">
        <f>O341+O342+O344+O345+O346</f>
        <v>3937417</v>
      </c>
      <c r="P340" s="108"/>
      <c r="Q340" s="82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</row>
    <row r="341" spans="1:160" ht="18" x14ac:dyDescent="0.2">
      <c r="A341" s="191"/>
      <c r="B341" s="122"/>
      <c r="C341" s="122"/>
      <c r="D341" s="122"/>
      <c r="E341" s="122"/>
      <c r="F341" s="122"/>
      <c r="G341" s="153" t="s">
        <v>374</v>
      </c>
      <c r="H341" s="181">
        <v>6976000</v>
      </c>
      <c r="I341" s="31">
        <v>6976000</v>
      </c>
      <c r="J341" s="31">
        <f t="shared" ref="J341:J351" si="45">H341-I341</f>
        <v>0</v>
      </c>
      <c r="K341" s="184">
        <f t="shared" si="44"/>
        <v>100</v>
      </c>
      <c r="L341" s="284">
        <v>4267000</v>
      </c>
      <c r="M341" s="309">
        <v>3294005</v>
      </c>
      <c r="N341" s="31">
        <v>643412</v>
      </c>
      <c r="O341" s="308">
        <f t="shared" ref="O341:O351" si="46">+M341+N341</f>
        <v>3937417</v>
      </c>
      <c r="P341" s="108"/>
      <c r="Q341" s="82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</row>
    <row r="342" spans="1:160" ht="18" x14ac:dyDescent="0.2">
      <c r="A342" s="191"/>
      <c r="B342" s="122"/>
      <c r="C342" s="122"/>
      <c r="D342" s="122"/>
      <c r="E342" s="122"/>
      <c r="F342" s="122"/>
      <c r="G342" s="153" t="s">
        <v>208</v>
      </c>
      <c r="H342" s="181"/>
      <c r="I342" s="31"/>
      <c r="J342" s="31">
        <f t="shared" si="45"/>
        <v>0</v>
      </c>
      <c r="K342" s="184"/>
      <c r="L342" s="284"/>
      <c r="M342" s="309"/>
      <c r="N342" s="31"/>
      <c r="O342" s="308">
        <f t="shared" si="46"/>
        <v>0</v>
      </c>
      <c r="P342" s="108"/>
      <c r="Q342" s="82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</row>
    <row r="343" spans="1:160" ht="18" x14ac:dyDescent="0.2">
      <c r="A343" s="191"/>
      <c r="B343" s="122"/>
      <c r="C343" s="122"/>
      <c r="D343" s="122"/>
      <c r="E343" s="122"/>
      <c r="F343" s="122"/>
      <c r="G343" s="153" t="s">
        <v>209</v>
      </c>
      <c r="H343" s="181"/>
      <c r="I343" s="31"/>
      <c r="J343" s="31">
        <f t="shared" si="45"/>
        <v>0</v>
      </c>
      <c r="K343" s="184"/>
      <c r="L343" s="284"/>
      <c r="M343" s="309"/>
      <c r="N343" s="31"/>
      <c r="O343" s="308">
        <f t="shared" si="46"/>
        <v>0</v>
      </c>
      <c r="P343" s="108"/>
      <c r="Q343" s="82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</row>
    <row r="344" spans="1:160" ht="18" x14ac:dyDescent="0.2">
      <c r="A344" s="191"/>
      <c r="B344" s="122"/>
      <c r="C344" s="122"/>
      <c r="D344" s="122"/>
      <c r="E344" s="122"/>
      <c r="F344" s="122"/>
      <c r="G344" s="153" t="s">
        <v>210</v>
      </c>
      <c r="H344" s="181"/>
      <c r="I344" s="31"/>
      <c r="J344" s="31">
        <f t="shared" si="45"/>
        <v>0</v>
      </c>
      <c r="K344" s="184"/>
      <c r="L344" s="284"/>
      <c r="M344" s="309"/>
      <c r="N344" s="31"/>
      <c r="O344" s="308">
        <f t="shared" si="46"/>
        <v>0</v>
      </c>
      <c r="P344" s="108"/>
      <c r="Q344" s="82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</row>
    <row r="345" spans="1:160" ht="18" x14ac:dyDescent="0.2">
      <c r="A345" s="191"/>
      <c r="B345" s="122"/>
      <c r="C345" s="122"/>
      <c r="D345" s="122"/>
      <c r="E345" s="122"/>
      <c r="F345" s="122"/>
      <c r="G345" s="153" t="s">
        <v>211</v>
      </c>
      <c r="H345" s="181"/>
      <c r="I345" s="31"/>
      <c r="J345" s="31">
        <f t="shared" si="45"/>
        <v>0</v>
      </c>
      <c r="K345" s="184"/>
      <c r="L345" s="284"/>
      <c r="M345" s="309"/>
      <c r="N345" s="31"/>
      <c r="O345" s="308">
        <f t="shared" si="46"/>
        <v>0</v>
      </c>
      <c r="P345" s="108"/>
      <c r="Q345" s="82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</row>
    <row r="346" spans="1:160" ht="18" x14ac:dyDescent="0.2">
      <c r="A346" s="191"/>
      <c r="B346" s="122"/>
      <c r="C346" s="122"/>
      <c r="D346" s="122"/>
      <c r="E346" s="122"/>
      <c r="F346" s="122"/>
      <c r="G346" s="153" t="s">
        <v>212</v>
      </c>
      <c r="H346" s="181"/>
      <c r="I346" s="31"/>
      <c r="J346" s="31">
        <f t="shared" si="45"/>
        <v>0</v>
      </c>
      <c r="K346" s="184"/>
      <c r="L346" s="284"/>
      <c r="M346" s="309"/>
      <c r="N346" s="31"/>
      <c r="O346" s="308">
        <f t="shared" si="46"/>
        <v>0</v>
      </c>
      <c r="P346" s="108"/>
      <c r="Q346" s="82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</row>
    <row r="347" spans="1:160" ht="18" x14ac:dyDescent="0.2">
      <c r="A347" s="191"/>
      <c r="B347" s="122"/>
      <c r="C347" s="122"/>
      <c r="D347" s="122"/>
      <c r="E347" s="122"/>
      <c r="F347" s="122"/>
      <c r="G347" s="153" t="s">
        <v>213</v>
      </c>
      <c r="H347" s="181"/>
      <c r="I347" s="31"/>
      <c r="J347" s="31">
        <f t="shared" si="45"/>
        <v>0</v>
      </c>
      <c r="K347" s="184"/>
      <c r="L347" s="284"/>
      <c r="M347" s="309"/>
      <c r="N347" s="31"/>
      <c r="O347" s="308">
        <f t="shared" si="46"/>
        <v>0</v>
      </c>
      <c r="P347" s="108"/>
      <c r="Q347" s="82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</row>
    <row r="348" spans="1:160" ht="18" x14ac:dyDescent="0.2">
      <c r="A348" s="191"/>
      <c r="B348" s="122"/>
      <c r="C348" s="122"/>
      <c r="D348" s="122"/>
      <c r="E348" s="122"/>
      <c r="F348" s="122"/>
      <c r="G348" s="165" t="s">
        <v>214</v>
      </c>
      <c r="H348" s="181"/>
      <c r="I348" s="31"/>
      <c r="J348" s="31">
        <f t="shared" si="45"/>
        <v>0</v>
      </c>
      <c r="K348" s="184"/>
      <c r="L348" s="284"/>
      <c r="M348" s="309"/>
      <c r="N348" s="31"/>
      <c r="O348" s="308">
        <f t="shared" si="46"/>
        <v>0</v>
      </c>
      <c r="P348" s="108"/>
      <c r="Q348" s="82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  <c r="DG348" s="4"/>
      <c r="DH348" s="4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</row>
    <row r="349" spans="1:160" ht="18" x14ac:dyDescent="0.2">
      <c r="A349" s="191"/>
      <c r="B349" s="122"/>
      <c r="C349" s="122"/>
      <c r="D349" s="122"/>
      <c r="E349" s="122"/>
      <c r="F349" s="122"/>
      <c r="G349" s="165" t="s">
        <v>215</v>
      </c>
      <c r="H349" s="181"/>
      <c r="I349" s="31"/>
      <c r="J349" s="31">
        <f t="shared" si="45"/>
        <v>0</v>
      </c>
      <c r="K349" s="184"/>
      <c r="L349" s="284"/>
      <c r="M349" s="309"/>
      <c r="N349" s="31"/>
      <c r="O349" s="308">
        <f t="shared" si="46"/>
        <v>0</v>
      </c>
      <c r="P349" s="108"/>
      <c r="Q349" s="82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</row>
    <row r="350" spans="1:160" ht="18" x14ac:dyDescent="0.2">
      <c r="A350" s="191"/>
      <c r="B350" s="122"/>
      <c r="C350" s="122"/>
      <c r="D350" s="122"/>
      <c r="E350" s="122"/>
      <c r="F350" s="122"/>
      <c r="G350" s="153" t="s">
        <v>347</v>
      </c>
      <c r="H350" s="181"/>
      <c r="I350" s="31"/>
      <c r="J350" s="31">
        <f t="shared" si="45"/>
        <v>0</v>
      </c>
      <c r="K350" s="184"/>
      <c r="L350" s="284"/>
      <c r="M350" s="309">
        <v>192107</v>
      </c>
      <c r="N350" s="31">
        <v>524</v>
      </c>
      <c r="O350" s="308">
        <f t="shared" si="46"/>
        <v>192631</v>
      </c>
      <c r="P350" s="108"/>
      <c r="Q350" s="82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</row>
    <row r="351" spans="1:160" s="101" customFormat="1" ht="18" x14ac:dyDescent="0.2">
      <c r="A351" s="195"/>
      <c r="B351" s="126"/>
      <c r="C351" s="126"/>
      <c r="D351" s="126"/>
      <c r="E351" s="126"/>
      <c r="F351" s="126"/>
      <c r="G351" s="161" t="s">
        <v>373</v>
      </c>
      <c r="H351" s="182"/>
      <c r="I351" s="97"/>
      <c r="J351" s="97">
        <f t="shared" si="45"/>
        <v>0</v>
      </c>
      <c r="K351" s="225"/>
      <c r="L351" s="291"/>
      <c r="M351" s="321">
        <v>80288</v>
      </c>
      <c r="N351" s="97">
        <v>-10526</v>
      </c>
      <c r="O351" s="322">
        <f t="shared" si="46"/>
        <v>69762</v>
      </c>
      <c r="P351" s="145"/>
      <c r="Q351" s="146"/>
      <c r="R351" s="98"/>
      <c r="S351" s="98"/>
      <c r="T351" s="98"/>
      <c r="U351" s="98"/>
      <c r="V351" s="98"/>
      <c r="W351" s="98"/>
      <c r="X351" s="98"/>
      <c r="Y351" s="98"/>
      <c r="Z351" s="98"/>
      <c r="AA351" s="98"/>
      <c r="AB351" s="98"/>
      <c r="AC351" s="98"/>
      <c r="AD351" s="98"/>
      <c r="AE351" s="98"/>
      <c r="AF351" s="98"/>
      <c r="AG351" s="98"/>
      <c r="AH351" s="98"/>
      <c r="AI351" s="98"/>
      <c r="AJ351" s="98"/>
      <c r="AK351" s="98"/>
      <c r="AL351" s="98"/>
      <c r="AM351" s="98"/>
      <c r="AN351" s="98"/>
      <c r="AO351" s="98"/>
      <c r="AP351" s="98"/>
      <c r="AQ351" s="98"/>
      <c r="AR351" s="98"/>
      <c r="AS351" s="98"/>
      <c r="AT351" s="98"/>
      <c r="AU351" s="98"/>
      <c r="AV351" s="98"/>
      <c r="AW351" s="98"/>
      <c r="AX351" s="98"/>
      <c r="AY351" s="99"/>
      <c r="AZ351" s="99"/>
      <c r="BA351" s="99"/>
      <c r="BB351" s="99"/>
      <c r="BC351" s="99"/>
      <c r="BD351" s="99"/>
      <c r="BE351" s="99"/>
      <c r="BF351" s="99"/>
      <c r="BG351" s="99"/>
      <c r="BH351" s="99"/>
      <c r="BI351" s="99"/>
      <c r="BJ351" s="99"/>
      <c r="BK351" s="99"/>
      <c r="BL351" s="99"/>
      <c r="BM351" s="99"/>
      <c r="BN351" s="99"/>
      <c r="BO351" s="99"/>
      <c r="BP351" s="99"/>
      <c r="BQ351" s="99"/>
      <c r="BR351" s="99"/>
      <c r="BS351" s="99"/>
      <c r="BT351" s="99"/>
      <c r="BU351" s="99"/>
      <c r="BV351" s="99"/>
      <c r="BW351" s="99"/>
      <c r="BX351" s="99"/>
      <c r="BY351" s="99"/>
      <c r="BZ351" s="99"/>
      <c r="CA351" s="99"/>
      <c r="CB351" s="99"/>
      <c r="CC351" s="99"/>
      <c r="CD351" s="99"/>
      <c r="CE351" s="99"/>
      <c r="CF351" s="99"/>
      <c r="CG351" s="99"/>
      <c r="CH351" s="99"/>
      <c r="CI351" s="99"/>
      <c r="CJ351" s="99"/>
      <c r="CK351" s="99"/>
      <c r="CL351" s="99"/>
      <c r="CM351" s="99"/>
      <c r="CN351" s="99"/>
      <c r="CO351" s="99"/>
      <c r="CP351" s="99"/>
      <c r="CQ351" s="99"/>
      <c r="CR351" s="99"/>
      <c r="CS351" s="99"/>
      <c r="CT351" s="99"/>
      <c r="CU351" s="99"/>
      <c r="CV351" s="99"/>
      <c r="CW351" s="99"/>
      <c r="CX351" s="99"/>
      <c r="CY351" s="99"/>
      <c r="CZ351" s="99"/>
      <c r="DA351" s="99"/>
      <c r="DB351" s="99"/>
      <c r="DC351" s="99"/>
      <c r="DD351" s="99"/>
      <c r="DE351" s="99"/>
      <c r="DF351" s="99"/>
      <c r="DG351" s="99"/>
      <c r="DH351" s="99"/>
      <c r="DI351" s="100"/>
      <c r="DJ351" s="100"/>
      <c r="DK351" s="100"/>
      <c r="DL351" s="100"/>
      <c r="DM351" s="100"/>
      <c r="DN351" s="100"/>
      <c r="DO351" s="100"/>
      <c r="DP351" s="100"/>
      <c r="DQ351" s="100"/>
      <c r="DR351" s="100"/>
      <c r="DS351" s="100"/>
      <c r="DT351" s="100"/>
      <c r="DU351" s="100"/>
      <c r="DV351" s="100"/>
      <c r="DW351" s="100"/>
      <c r="DX351" s="100"/>
      <c r="DY351" s="100"/>
      <c r="DZ351" s="100"/>
      <c r="EA351" s="100"/>
      <c r="EB351" s="100"/>
      <c r="EC351" s="100"/>
      <c r="ED351" s="100"/>
      <c r="EE351" s="100"/>
      <c r="EF351" s="100"/>
      <c r="EG351" s="100"/>
      <c r="EH351" s="100"/>
      <c r="EI351" s="100"/>
      <c r="EJ351" s="100"/>
      <c r="EK351" s="100"/>
      <c r="EL351" s="100"/>
      <c r="EM351" s="100"/>
      <c r="EN351" s="100"/>
      <c r="EO351" s="100"/>
      <c r="EP351" s="100"/>
      <c r="EQ351" s="100"/>
      <c r="ER351" s="100"/>
      <c r="ES351" s="100"/>
      <c r="ET351" s="100"/>
      <c r="EU351" s="100"/>
      <c r="EV351" s="100"/>
      <c r="EW351" s="100"/>
      <c r="EX351" s="100"/>
      <c r="EY351" s="100"/>
      <c r="EZ351" s="100"/>
      <c r="FA351" s="100"/>
      <c r="FB351" s="100"/>
      <c r="FC351" s="100"/>
      <c r="FD351" s="100"/>
    </row>
    <row r="352" spans="1:160" ht="18" x14ac:dyDescent="0.2">
      <c r="A352" s="190"/>
      <c r="B352" s="42"/>
      <c r="C352" s="42"/>
      <c r="D352" s="42"/>
      <c r="E352" s="42"/>
      <c r="F352" s="42"/>
      <c r="G352" s="152" t="s">
        <v>216</v>
      </c>
      <c r="H352" s="176">
        <f>+H353+H354+H355+H356</f>
        <v>0</v>
      </c>
      <c r="I352" s="33">
        <f>+I353+I354+I355+I356</f>
        <v>0</v>
      </c>
      <c r="J352" s="33">
        <f>+J353+J354+J355+J356</f>
        <v>0</v>
      </c>
      <c r="K352" s="184"/>
      <c r="L352" s="71">
        <f>+L353+L354+L355+L356</f>
        <v>0</v>
      </c>
      <c r="M352" s="48">
        <f>+M353+M354+M355+M356</f>
        <v>0</v>
      </c>
      <c r="N352" s="33">
        <f>+N353+N354+N355+N356</f>
        <v>0</v>
      </c>
      <c r="O352" s="317">
        <f>+O353+O354+O355+O356</f>
        <v>0</v>
      </c>
      <c r="P352" s="108"/>
      <c r="Q352" s="82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</row>
    <row r="353" spans="1:160" ht="18" x14ac:dyDescent="0.2">
      <c r="A353" s="191"/>
      <c r="B353" s="122"/>
      <c r="C353" s="122"/>
      <c r="D353" s="122"/>
      <c r="E353" s="122"/>
      <c r="F353" s="122"/>
      <c r="G353" s="153" t="s">
        <v>217</v>
      </c>
      <c r="H353" s="181"/>
      <c r="I353" s="31"/>
      <c r="J353" s="31">
        <f>H353-I353</f>
        <v>0</v>
      </c>
      <c r="K353" s="184"/>
      <c r="L353" s="284"/>
      <c r="M353" s="309"/>
      <c r="N353" s="31"/>
      <c r="O353" s="308">
        <f>+M353+N353</f>
        <v>0</v>
      </c>
      <c r="P353" s="108"/>
      <c r="Q353" s="82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</row>
    <row r="354" spans="1:160" ht="18" x14ac:dyDescent="0.2">
      <c r="A354" s="191"/>
      <c r="B354" s="122"/>
      <c r="C354" s="122"/>
      <c r="D354" s="122"/>
      <c r="E354" s="122"/>
      <c r="F354" s="122"/>
      <c r="G354" s="153" t="s">
        <v>218</v>
      </c>
      <c r="H354" s="181"/>
      <c r="I354" s="31"/>
      <c r="J354" s="31">
        <f>H354-I354</f>
        <v>0</v>
      </c>
      <c r="K354" s="184"/>
      <c r="L354" s="284"/>
      <c r="M354" s="309"/>
      <c r="N354" s="31"/>
      <c r="O354" s="308">
        <f>+M354+N354</f>
        <v>0</v>
      </c>
      <c r="P354" s="108"/>
      <c r="Q354" s="82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</row>
    <row r="355" spans="1:160" ht="18" x14ac:dyDescent="0.2">
      <c r="A355" s="191"/>
      <c r="B355" s="122"/>
      <c r="C355" s="122"/>
      <c r="D355" s="122"/>
      <c r="E355" s="122"/>
      <c r="F355" s="122"/>
      <c r="G355" s="153" t="s">
        <v>219</v>
      </c>
      <c r="H355" s="181"/>
      <c r="I355" s="31"/>
      <c r="J355" s="31">
        <f>H355-I355</f>
        <v>0</v>
      </c>
      <c r="K355" s="184"/>
      <c r="L355" s="284"/>
      <c r="M355" s="309"/>
      <c r="N355" s="31"/>
      <c r="O355" s="308">
        <f>+M355+N355</f>
        <v>0</v>
      </c>
      <c r="P355" s="108"/>
      <c r="Q355" s="82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</row>
    <row r="356" spans="1:160" ht="18" x14ac:dyDescent="0.2">
      <c r="A356" s="191"/>
      <c r="B356" s="122"/>
      <c r="C356" s="122"/>
      <c r="D356" s="122"/>
      <c r="E356" s="122"/>
      <c r="F356" s="122"/>
      <c r="G356" s="153" t="s">
        <v>220</v>
      </c>
      <c r="H356" s="181"/>
      <c r="I356" s="31"/>
      <c r="J356" s="31">
        <f>H356-I356</f>
        <v>0</v>
      </c>
      <c r="K356" s="184"/>
      <c r="L356" s="284"/>
      <c r="M356" s="309"/>
      <c r="N356" s="31"/>
      <c r="O356" s="308">
        <f>+M356+N356</f>
        <v>0</v>
      </c>
      <c r="P356" s="108"/>
      <c r="Q356" s="82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</row>
    <row r="357" spans="1:160" ht="18" x14ac:dyDescent="0.2">
      <c r="A357" s="190"/>
      <c r="B357" s="42"/>
      <c r="C357" s="42"/>
      <c r="D357" s="42"/>
      <c r="E357" s="42" t="s">
        <v>18</v>
      </c>
      <c r="F357" s="42"/>
      <c r="G357" s="152" t="s">
        <v>315</v>
      </c>
      <c r="H357" s="176">
        <f>+H358</f>
        <v>180000</v>
      </c>
      <c r="I357" s="33">
        <f>+I358</f>
        <v>92088</v>
      </c>
      <c r="J357" s="33">
        <f>+J358</f>
        <v>87912</v>
      </c>
      <c r="K357" s="184">
        <f>ROUND(I357/H357*100,2)</f>
        <v>51.16</v>
      </c>
      <c r="L357" s="71">
        <f>+L358</f>
        <v>54000</v>
      </c>
      <c r="M357" s="48">
        <f>+M358</f>
        <v>42471</v>
      </c>
      <c r="N357" s="33">
        <f>+N358</f>
        <v>7800</v>
      </c>
      <c r="O357" s="317">
        <f>+O358</f>
        <v>50271</v>
      </c>
      <c r="P357" s="108"/>
      <c r="Q357" s="82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</row>
    <row r="358" spans="1:160" ht="18" x14ac:dyDescent="0.2">
      <c r="A358" s="191"/>
      <c r="B358" s="122"/>
      <c r="C358" s="122"/>
      <c r="D358" s="122"/>
      <c r="E358" s="122"/>
      <c r="F358" s="122" t="s">
        <v>20</v>
      </c>
      <c r="G358" s="153" t="s">
        <v>348</v>
      </c>
      <c r="H358" s="181">
        <v>180000</v>
      </c>
      <c r="I358" s="31">
        <v>92088</v>
      </c>
      <c r="J358" s="31">
        <f>H358-I358</f>
        <v>87912</v>
      </c>
      <c r="K358" s="184">
        <f>ROUND(I358/H358*100,2)</f>
        <v>51.16</v>
      </c>
      <c r="L358" s="284">
        <v>54000</v>
      </c>
      <c r="M358" s="309">
        <v>42471</v>
      </c>
      <c r="N358" s="31">
        <v>7800</v>
      </c>
      <c r="O358" s="308">
        <f>+M358+N358</f>
        <v>50271</v>
      </c>
      <c r="P358" s="108"/>
      <c r="Q358" s="82">
        <f>O358-O490</f>
        <v>50151</v>
      </c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</row>
    <row r="359" spans="1:160" ht="18" x14ac:dyDescent="0.2">
      <c r="A359" s="191"/>
      <c r="B359" s="122"/>
      <c r="C359" s="122"/>
      <c r="D359" s="42">
        <v>59</v>
      </c>
      <c r="E359" s="122"/>
      <c r="F359" s="122"/>
      <c r="G359" s="160" t="s">
        <v>161</v>
      </c>
      <c r="H359" s="181">
        <f>+H360</f>
        <v>75000</v>
      </c>
      <c r="I359" s="31">
        <f>+I360</f>
        <v>0</v>
      </c>
      <c r="J359" s="31">
        <f>+J360</f>
        <v>75000</v>
      </c>
      <c r="K359" s="184">
        <f>ROUND(I359/H359*100,2)</f>
        <v>0</v>
      </c>
      <c r="L359" s="284">
        <f>+L360</f>
        <v>0</v>
      </c>
      <c r="M359" s="309">
        <f>+M360</f>
        <v>0</v>
      </c>
      <c r="N359" s="31">
        <f>+N360</f>
        <v>0</v>
      </c>
      <c r="O359" s="308">
        <f>+M359+N359</f>
        <v>0</v>
      </c>
      <c r="P359" s="108"/>
      <c r="Q359" s="82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</row>
    <row r="360" spans="1:160" ht="18" x14ac:dyDescent="0.2">
      <c r="A360" s="191"/>
      <c r="B360" s="122"/>
      <c r="C360" s="122"/>
      <c r="D360" s="122"/>
      <c r="E360" s="122">
        <v>17</v>
      </c>
      <c r="F360" s="122"/>
      <c r="G360" s="153" t="s">
        <v>221</v>
      </c>
      <c r="H360" s="181">
        <v>75000</v>
      </c>
      <c r="I360" s="31"/>
      <c r="J360" s="31">
        <f>H360-I360</f>
        <v>75000</v>
      </c>
      <c r="K360" s="184">
        <f>ROUND(I360/H360*100,2)</f>
        <v>0</v>
      </c>
      <c r="L360" s="284"/>
      <c r="M360" s="309"/>
      <c r="N360" s="31"/>
      <c r="O360" s="308">
        <f>+M360+N360</f>
        <v>0</v>
      </c>
      <c r="P360" s="108"/>
      <c r="Q360" s="82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/>
      <c r="DH360" s="4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</row>
    <row r="361" spans="1:160" ht="18" x14ac:dyDescent="0.2">
      <c r="A361" s="190"/>
      <c r="B361" s="42"/>
      <c r="C361" s="42"/>
      <c r="D361" s="42" t="s">
        <v>97</v>
      </c>
      <c r="E361" s="42"/>
      <c r="F361" s="42"/>
      <c r="G361" s="160" t="s">
        <v>162</v>
      </c>
      <c r="H361" s="176">
        <f>H362</f>
        <v>0</v>
      </c>
      <c r="I361" s="33">
        <f>I362</f>
        <v>0</v>
      </c>
      <c r="J361" s="33">
        <f>J362</f>
        <v>0</v>
      </c>
      <c r="K361" s="184"/>
      <c r="L361" s="71">
        <f>L362</f>
        <v>0</v>
      </c>
      <c r="M361" s="48">
        <f>M362</f>
        <v>0</v>
      </c>
      <c r="N361" s="33">
        <f>N362</f>
        <v>0</v>
      </c>
      <c r="O361" s="317">
        <f>O362</f>
        <v>0</v>
      </c>
      <c r="P361" s="108"/>
      <c r="Q361" s="82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</row>
    <row r="362" spans="1:160" ht="18" x14ac:dyDescent="0.2">
      <c r="A362" s="190"/>
      <c r="B362" s="42"/>
      <c r="C362" s="42"/>
      <c r="D362" s="42">
        <v>71</v>
      </c>
      <c r="E362" s="42"/>
      <c r="F362" s="42"/>
      <c r="G362" s="160" t="s">
        <v>184</v>
      </c>
      <c r="H362" s="176">
        <f>H363+H368</f>
        <v>0</v>
      </c>
      <c r="I362" s="33">
        <f>I363+I368</f>
        <v>0</v>
      </c>
      <c r="J362" s="33">
        <f>J363+J368</f>
        <v>0</v>
      </c>
      <c r="K362" s="184"/>
      <c r="L362" s="71">
        <f t="shared" ref="L362:O362" si="47">L363+L368</f>
        <v>0</v>
      </c>
      <c r="M362" s="48">
        <f t="shared" si="47"/>
        <v>0</v>
      </c>
      <c r="N362" s="33">
        <f t="shared" si="47"/>
        <v>0</v>
      </c>
      <c r="O362" s="317">
        <f t="shared" si="47"/>
        <v>0</v>
      </c>
      <c r="P362" s="108"/>
      <c r="Q362" s="82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</row>
    <row r="363" spans="1:160" ht="18" x14ac:dyDescent="0.2">
      <c r="A363" s="190"/>
      <c r="B363" s="42"/>
      <c r="C363" s="42"/>
      <c r="D363" s="42"/>
      <c r="E363" s="42" t="s">
        <v>20</v>
      </c>
      <c r="F363" s="42"/>
      <c r="G363" s="152" t="s">
        <v>185</v>
      </c>
      <c r="H363" s="176">
        <f>H364+H365+H366+H367</f>
        <v>0</v>
      </c>
      <c r="I363" s="33">
        <f>I364+I365+I366+I367</f>
        <v>0</v>
      </c>
      <c r="J363" s="33">
        <f>J364+J365+J366+J367</f>
        <v>0</v>
      </c>
      <c r="K363" s="184"/>
      <c r="L363" s="71">
        <f t="shared" ref="L363:O363" si="48">L364+L365+L366+L367</f>
        <v>0</v>
      </c>
      <c r="M363" s="48">
        <f t="shared" si="48"/>
        <v>0</v>
      </c>
      <c r="N363" s="33">
        <f t="shared" si="48"/>
        <v>0</v>
      </c>
      <c r="O363" s="317">
        <f t="shared" si="48"/>
        <v>0</v>
      </c>
      <c r="P363" s="108"/>
      <c r="Q363" s="82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</row>
    <row r="364" spans="1:160" ht="18" x14ac:dyDescent="0.2">
      <c r="A364" s="191"/>
      <c r="B364" s="122"/>
      <c r="C364" s="122"/>
      <c r="D364" s="122"/>
      <c r="E364" s="122"/>
      <c r="F364" s="122" t="s">
        <v>20</v>
      </c>
      <c r="G364" s="153" t="s">
        <v>186</v>
      </c>
      <c r="H364" s="181"/>
      <c r="I364" s="31"/>
      <c r="J364" s="31">
        <f>H364-I364</f>
        <v>0</v>
      </c>
      <c r="K364" s="184"/>
      <c r="L364" s="284"/>
      <c r="M364" s="309"/>
      <c r="N364" s="31"/>
      <c r="O364" s="308">
        <f>+M364+N364</f>
        <v>0</v>
      </c>
      <c r="P364" s="108"/>
      <c r="Q364" s="82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</row>
    <row r="365" spans="1:160" ht="33" x14ac:dyDescent="0.2">
      <c r="A365" s="191"/>
      <c r="B365" s="122"/>
      <c r="C365" s="122"/>
      <c r="D365" s="122"/>
      <c r="E365" s="122"/>
      <c r="F365" s="122" t="s">
        <v>18</v>
      </c>
      <c r="G365" s="153" t="s">
        <v>187</v>
      </c>
      <c r="H365" s="181"/>
      <c r="I365" s="31"/>
      <c r="J365" s="31">
        <f>H365-I365</f>
        <v>0</v>
      </c>
      <c r="K365" s="184"/>
      <c r="L365" s="284"/>
      <c r="M365" s="309"/>
      <c r="N365" s="31"/>
      <c r="O365" s="308">
        <f>+M365+N365</f>
        <v>0</v>
      </c>
      <c r="P365" s="108"/>
      <c r="Q365" s="82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</row>
    <row r="366" spans="1:160" ht="33" x14ac:dyDescent="0.2">
      <c r="A366" s="191"/>
      <c r="B366" s="122"/>
      <c r="C366" s="122"/>
      <c r="D366" s="122"/>
      <c r="E366" s="122"/>
      <c r="F366" s="122" t="s">
        <v>35</v>
      </c>
      <c r="G366" s="153" t="s">
        <v>188</v>
      </c>
      <c r="H366" s="181"/>
      <c r="I366" s="31"/>
      <c r="J366" s="31">
        <f>H366-I366</f>
        <v>0</v>
      </c>
      <c r="K366" s="184"/>
      <c r="L366" s="284"/>
      <c r="M366" s="309"/>
      <c r="N366" s="31"/>
      <c r="O366" s="308">
        <f>+M366+N366</f>
        <v>0</v>
      </c>
      <c r="P366" s="108"/>
      <c r="Q366" s="82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</row>
    <row r="367" spans="1:160" ht="18" x14ac:dyDescent="0.2">
      <c r="A367" s="191"/>
      <c r="B367" s="122"/>
      <c r="C367" s="122"/>
      <c r="D367" s="122"/>
      <c r="E367" s="122"/>
      <c r="F367" s="122" t="s">
        <v>91</v>
      </c>
      <c r="G367" s="153" t="s">
        <v>189</v>
      </c>
      <c r="H367" s="181"/>
      <c r="I367" s="31"/>
      <c r="J367" s="31">
        <f>H367-I367</f>
        <v>0</v>
      </c>
      <c r="K367" s="184"/>
      <c r="L367" s="284"/>
      <c r="M367" s="309"/>
      <c r="N367" s="31"/>
      <c r="O367" s="308">
        <f>+M367+N367</f>
        <v>0</v>
      </c>
      <c r="P367" s="108"/>
      <c r="Q367" s="82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</row>
    <row r="368" spans="1:160" ht="18" x14ac:dyDescent="0.2">
      <c r="A368" s="191"/>
      <c r="B368" s="122"/>
      <c r="C368" s="122"/>
      <c r="D368" s="122"/>
      <c r="E368" s="122" t="s">
        <v>35</v>
      </c>
      <c r="F368" s="122"/>
      <c r="G368" s="153" t="s">
        <v>190</v>
      </c>
      <c r="H368" s="181"/>
      <c r="I368" s="31"/>
      <c r="J368" s="31">
        <f>H368-I368</f>
        <v>0</v>
      </c>
      <c r="K368" s="184"/>
      <c r="L368" s="284"/>
      <c r="M368" s="309"/>
      <c r="N368" s="31"/>
      <c r="O368" s="308">
        <f>+M368+N368</f>
        <v>0</v>
      </c>
      <c r="P368" s="108"/>
      <c r="Q368" s="82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</row>
    <row r="369" spans="1:160" ht="18" x14ac:dyDescent="0.2">
      <c r="A369" s="190"/>
      <c r="B369" s="42"/>
      <c r="C369" s="42"/>
      <c r="D369" s="42">
        <v>79</v>
      </c>
      <c r="E369" s="42"/>
      <c r="F369" s="42"/>
      <c r="G369" s="160" t="s">
        <v>222</v>
      </c>
      <c r="H369" s="176">
        <f t="shared" ref="H369:J371" si="49">H370</f>
        <v>0</v>
      </c>
      <c r="I369" s="33">
        <f t="shared" si="49"/>
        <v>0</v>
      </c>
      <c r="J369" s="33">
        <f t="shared" si="49"/>
        <v>0</v>
      </c>
      <c r="K369" s="184"/>
      <c r="L369" s="71">
        <f t="shared" ref="L369:O371" si="50">L370</f>
        <v>0</v>
      </c>
      <c r="M369" s="48">
        <f t="shared" si="50"/>
        <v>0</v>
      </c>
      <c r="N369" s="33">
        <f t="shared" si="50"/>
        <v>0</v>
      </c>
      <c r="O369" s="317">
        <f t="shared" si="50"/>
        <v>0</v>
      </c>
      <c r="P369" s="108"/>
      <c r="Q369" s="82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</row>
    <row r="370" spans="1:160" ht="18" x14ac:dyDescent="0.2">
      <c r="A370" s="190"/>
      <c r="B370" s="42"/>
      <c r="C370" s="42"/>
      <c r="D370" s="42">
        <v>81</v>
      </c>
      <c r="E370" s="42"/>
      <c r="F370" s="42"/>
      <c r="G370" s="160" t="s">
        <v>223</v>
      </c>
      <c r="H370" s="176">
        <f t="shared" si="49"/>
        <v>0</v>
      </c>
      <c r="I370" s="33">
        <f t="shared" si="49"/>
        <v>0</v>
      </c>
      <c r="J370" s="33">
        <f t="shared" si="49"/>
        <v>0</v>
      </c>
      <c r="K370" s="184"/>
      <c r="L370" s="71">
        <f t="shared" si="50"/>
        <v>0</v>
      </c>
      <c r="M370" s="48">
        <f t="shared" si="50"/>
        <v>0</v>
      </c>
      <c r="N370" s="33">
        <f t="shared" si="50"/>
        <v>0</v>
      </c>
      <c r="O370" s="317">
        <f t="shared" si="50"/>
        <v>0</v>
      </c>
      <c r="P370" s="108"/>
      <c r="Q370" s="82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</row>
    <row r="371" spans="1:160" ht="18" x14ac:dyDescent="0.2">
      <c r="A371" s="190"/>
      <c r="B371" s="42"/>
      <c r="C371" s="42"/>
      <c r="D371" s="42"/>
      <c r="E371" s="42" t="s">
        <v>20</v>
      </c>
      <c r="F371" s="42"/>
      <c r="G371" s="152" t="s">
        <v>224</v>
      </c>
      <c r="H371" s="176">
        <f t="shared" si="49"/>
        <v>0</v>
      </c>
      <c r="I371" s="33">
        <f t="shared" si="49"/>
        <v>0</v>
      </c>
      <c r="J371" s="33">
        <f t="shared" si="49"/>
        <v>0</v>
      </c>
      <c r="K371" s="184"/>
      <c r="L371" s="71">
        <f t="shared" si="50"/>
        <v>0</v>
      </c>
      <c r="M371" s="48">
        <f t="shared" si="50"/>
        <v>0</v>
      </c>
      <c r="N371" s="33">
        <f t="shared" si="50"/>
        <v>0</v>
      </c>
      <c r="O371" s="317">
        <f t="shared" si="50"/>
        <v>0</v>
      </c>
      <c r="P371" s="108"/>
      <c r="Q371" s="82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</row>
    <row r="372" spans="1:160" ht="33" x14ac:dyDescent="0.2">
      <c r="A372" s="191"/>
      <c r="B372" s="122"/>
      <c r="C372" s="122"/>
      <c r="D372" s="122"/>
      <c r="E372" s="122"/>
      <c r="F372" s="122" t="s">
        <v>20</v>
      </c>
      <c r="G372" s="153" t="s">
        <v>225</v>
      </c>
      <c r="H372" s="181"/>
      <c r="I372" s="31"/>
      <c r="J372" s="31"/>
      <c r="K372" s="184"/>
      <c r="L372" s="284"/>
      <c r="M372" s="309"/>
      <c r="N372" s="31"/>
      <c r="O372" s="308">
        <f>+M372+N372</f>
        <v>0</v>
      </c>
      <c r="P372" s="108"/>
      <c r="Q372" s="82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</row>
    <row r="373" spans="1:160" ht="18" x14ac:dyDescent="0.2">
      <c r="A373" s="197"/>
      <c r="B373" s="129"/>
      <c r="C373" s="129"/>
      <c r="D373" s="129">
        <v>85</v>
      </c>
      <c r="E373" s="129"/>
      <c r="F373" s="129"/>
      <c r="G373" s="162" t="s">
        <v>87</v>
      </c>
      <c r="H373" s="185"/>
      <c r="I373" s="119">
        <v>-138155</v>
      </c>
      <c r="J373" s="119"/>
      <c r="K373" s="180"/>
      <c r="L373" s="293"/>
      <c r="M373" s="324">
        <v>-133462</v>
      </c>
      <c r="N373" s="119">
        <v>-4693</v>
      </c>
      <c r="O373" s="325">
        <f>+M373+N373</f>
        <v>-138155</v>
      </c>
      <c r="P373" s="108"/>
      <c r="Q373" s="82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</row>
    <row r="374" spans="1:160" ht="18" x14ac:dyDescent="0.2">
      <c r="A374" s="191"/>
      <c r="B374" s="122"/>
      <c r="C374" s="122"/>
      <c r="D374" s="122"/>
      <c r="E374" s="122"/>
      <c r="F374" s="122"/>
      <c r="G374" s="153" t="s">
        <v>149</v>
      </c>
      <c r="H374" s="181"/>
      <c r="I374" s="31"/>
      <c r="J374" s="31"/>
      <c r="K374" s="184"/>
      <c r="L374" s="284"/>
      <c r="M374" s="309"/>
      <c r="N374" s="31"/>
      <c r="O374" s="326"/>
      <c r="P374" s="108"/>
      <c r="Q374" s="82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</row>
    <row r="375" spans="1:160" ht="18" x14ac:dyDescent="0.2">
      <c r="A375" s="192" t="s">
        <v>192</v>
      </c>
      <c r="B375" s="124" t="s">
        <v>127</v>
      </c>
      <c r="C375" s="124"/>
      <c r="D375" s="124"/>
      <c r="E375" s="124"/>
      <c r="F375" s="124"/>
      <c r="G375" s="164" t="s">
        <v>349</v>
      </c>
      <c r="H375" s="178">
        <f>H334+H339</f>
        <v>9047000</v>
      </c>
      <c r="I375" s="64">
        <f>I334+I339</f>
        <v>9047000</v>
      </c>
      <c r="J375" s="64">
        <f t="shared" ref="J375:J380" si="51">H375-I375</f>
        <v>0</v>
      </c>
      <c r="K375" s="175">
        <f t="shared" ref="K375:K380" si="52">ROUND(I375/H375*100,2)</f>
        <v>100</v>
      </c>
      <c r="L375" s="289">
        <f>L334+L339</f>
        <v>5303100</v>
      </c>
      <c r="M375" s="65">
        <f>M334+M339</f>
        <v>4439588</v>
      </c>
      <c r="N375" s="64">
        <f>N334+N339</f>
        <v>794228</v>
      </c>
      <c r="O375" s="318">
        <f>O334+O339</f>
        <v>5233816</v>
      </c>
      <c r="P375" s="108"/>
      <c r="Q375" s="82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</row>
    <row r="376" spans="1:160" ht="18" x14ac:dyDescent="0.2">
      <c r="A376" s="192"/>
      <c r="B376" s="124">
        <v>15</v>
      </c>
      <c r="C376" s="124"/>
      <c r="D376" s="124"/>
      <c r="E376" s="124"/>
      <c r="F376" s="124"/>
      <c r="G376" s="164" t="s">
        <v>350</v>
      </c>
      <c r="H376" s="178">
        <f>H377</f>
        <v>180000</v>
      </c>
      <c r="I376" s="64">
        <f>I377</f>
        <v>92088</v>
      </c>
      <c r="J376" s="64">
        <f t="shared" si="51"/>
        <v>87912</v>
      </c>
      <c r="K376" s="175">
        <f t="shared" si="52"/>
        <v>51.16</v>
      </c>
      <c r="L376" s="289">
        <f>L377</f>
        <v>54000</v>
      </c>
      <c r="M376" s="65">
        <f>M377</f>
        <v>42471</v>
      </c>
      <c r="N376" s="64">
        <f>N377</f>
        <v>7800</v>
      </c>
      <c r="O376" s="318">
        <f>O377</f>
        <v>50271</v>
      </c>
      <c r="P376" s="108"/>
      <c r="Q376" s="82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</row>
    <row r="377" spans="1:160" ht="33" x14ac:dyDescent="0.2">
      <c r="A377" s="192"/>
      <c r="B377" s="124"/>
      <c r="C377" s="124" t="s">
        <v>45</v>
      </c>
      <c r="D377" s="124"/>
      <c r="E377" s="124"/>
      <c r="F377" s="124"/>
      <c r="G377" s="164" t="s">
        <v>351</v>
      </c>
      <c r="H377" s="178">
        <f>H357</f>
        <v>180000</v>
      </c>
      <c r="I377" s="64">
        <f>I357</f>
        <v>92088</v>
      </c>
      <c r="J377" s="64">
        <f t="shared" si="51"/>
        <v>87912</v>
      </c>
      <c r="K377" s="175">
        <f t="shared" si="52"/>
        <v>51.16</v>
      </c>
      <c r="L377" s="289">
        <f>L357</f>
        <v>54000</v>
      </c>
      <c r="M377" s="65">
        <f>M357</f>
        <v>42471</v>
      </c>
      <c r="N377" s="64">
        <f>N357</f>
        <v>7800</v>
      </c>
      <c r="O377" s="318">
        <f>O357</f>
        <v>50271</v>
      </c>
      <c r="P377" s="108"/>
      <c r="Q377" s="82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</row>
    <row r="378" spans="1:160" ht="33" x14ac:dyDescent="0.2">
      <c r="A378" s="192"/>
      <c r="B378" s="124" t="s">
        <v>45</v>
      </c>
      <c r="C378" s="124"/>
      <c r="D378" s="124"/>
      <c r="E378" s="124"/>
      <c r="F378" s="124"/>
      <c r="G378" s="164" t="s">
        <v>352</v>
      </c>
      <c r="H378" s="178">
        <f>H379+H380</f>
        <v>3572000</v>
      </c>
      <c r="I378" s="64">
        <f>I379+I380</f>
        <v>3236402</v>
      </c>
      <c r="J378" s="64">
        <f t="shared" si="51"/>
        <v>335598</v>
      </c>
      <c r="K378" s="175">
        <f t="shared" si="52"/>
        <v>90.6</v>
      </c>
      <c r="L378" s="289">
        <f>L379+L380</f>
        <v>1894100</v>
      </c>
      <c r="M378" s="65">
        <f>M379+M380</f>
        <v>1410466</v>
      </c>
      <c r="N378" s="64">
        <f>N379+N380</f>
        <v>277346.89999999991</v>
      </c>
      <c r="O378" s="318">
        <f>O379+O380</f>
        <v>1687812.9000000004</v>
      </c>
      <c r="P378" s="108"/>
      <c r="Q378" s="82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</row>
    <row r="379" spans="1:160" ht="18" x14ac:dyDescent="0.2">
      <c r="A379" s="192"/>
      <c r="B379" s="124"/>
      <c r="C379" s="124" t="s">
        <v>18</v>
      </c>
      <c r="D379" s="124"/>
      <c r="E379" s="124"/>
      <c r="F379" s="124"/>
      <c r="G379" s="164" t="s">
        <v>302</v>
      </c>
      <c r="H379" s="178">
        <f>+H327</f>
        <v>31000</v>
      </c>
      <c r="I379" s="64">
        <f>+I327</f>
        <v>14551</v>
      </c>
      <c r="J379" s="64">
        <f t="shared" si="51"/>
        <v>16449</v>
      </c>
      <c r="K379" s="175">
        <f t="shared" si="52"/>
        <v>46.94</v>
      </c>
      <c r="L379" s="289">
        <f>+L327</f>
        <v>18000</v>
      </c>
      <c r="M379" s="65">
        <f>+M327</f>
        <v>12351</v>
      </c>
      <c r="N379" s="64">
        <f>+N327</f>
        <v>2200</v>
      </c>
      <c r="O379" s="318">
        <f>+O327</f>
        <v>14551</v>
      </c>
      <c r="P379" s="108"/>
      <c r="Q379" s="82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</row>
    <row r="380" spans="1:160" ht="18" x14ac:dyDescent="0.2">
      <c r="A380" s="192"/>
      <c r="B380" s="124"/>
      <c r="C380" s="124" t="s">
        <v>35</v>
      </c>
      <c r="D380" s="124"/>
      <c r="E380" s="124"/>
      <c r="F380" s="124"/>
      <c r="G380" s="164" t="s">
        <v>353</v>
      </c>
      <c r="H380" s="178">
        <f>H257-H375-H376-H379</f>
        <v>3541000</v>
      </c>
      <c r="I380" s="64">
        <f>I257-I375-I376-I379</f>
        <v>3221851</v>
      </c>
      <c r="J380" s="64">
        <f t="shared" si="51"/>
        <v>319149</v>
      </c>
      <c r="K380" s="175">
        <f t="shared" si="52"/>
        <v>90.99</v>
      </c>
      <c r="L380" s="289">
        <f>L257-L375-L376-L379</f>
        <v>1876100</v>
      </c>
      <c r="M380" s="65">
        <f>M257-M375-M376-M379</f>
        <v>1398115</v>
      </c>
      <c r="N380" s="64">
        <f>N257-N375-N376-N379</f>
        <v>275146.89999999991</v>
      </c>
      <c r="O380" s="318">
        <f>O257-O375-O376-O379</f>
        <v>1673261.9000000004</v>
      </c>
      <c r="P380" s="108"/>
      <c r="Q380" s="82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</row>
    <row r="381" spans="1:160" ht="18" x14ac:dyDescent="0.2">
      <c r="A381" s="199"/>
      <c r="B381" s="131"/>
      <c r="C381" s="131"/>
      <c r="D381" s="131"/>
      <c r="E381" s="131"/>
      <c r="F381" s="131"/>
      <c r="G381" s="166"/>
      <c r="H381" s="189"/>
      <c r="I381" s="92"/>
      <c r="J381" s="92"/>
      <c r="K381" s="184"/>
      <c r="L381" s="295"/>
      <c r="M381" s="90"/>
      <c r="N381" s="92"/>
      <c r="O381" s="329"/>
      <c r="P381" s="108"/>
      <c r="Q381" s="82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</row>
    <row r="382" spans="1:160" s="1" customFormat="1" ht="33" x14ac:dyDescent="0.25">
      <c r="A382" s="362" t="s">
        <v>226</v>
      </c>
      <c r="B382" s="363"/>
      <c r="C382" s="363"/>
      <c r="D382" s="363"/>
      <c r="E382" s="363"/>
      <c r="F382" s="363"/>
      <c r="G382" s="154" t="s">
        <v>227</v>
      </c>
      <c r="H382" s="178">
        <f>+H383</f>
        <v>7929000</v>
      </c>
      <c r="I382" s="64">
        <f>+I383</f>
        <v>7670299</v>
      </c>
      <c r="J382" s="64">
        <f>+J383</f>
        <v>258701</v>
      </c>
      <c r="K382" s="175">
        <f>ROUND(I382/H382*100,2)</f>
        <v>96.74</v>
      </c>
      <c r="L382" s="289">
        <f>+L383</f>
        <v>7629500</v>
      </c>
      <c r="M382" s="65">
        <f>+M383+M440</f>
        <v>6329607</v>
      </c>
      <c r="N382" s="64">
        <f>+N383+N440</f>
        <v>1229294</v>
      </c>
      <c r="O382" s="318">
        <f>+O383+O440</f>
        <v>7558901</v>
      </c>
      <c r="P382" s="109"/>
      <c r="Q382" s="85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13"/>
      <c r="AX382" s="13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O382" s="11"/>
      <c r="BP382" s="11"/>
      <c r="BQ382" s="11"/>
      <c r="BR382" s="11"/>
      <c r="BS382" s="11"/>
      <c r="BT382" s="11"/>
      <c r="BU382" s="11"/>
      <c r="BV382" s="11"/>
      <c r="BW382" s="11"/>
      <c r="BX382" s="11"/>
      <c r="BY382" s="11"/>
      <c r="BZ382" s="11"/>
      <c r="CA382" s="11"/>
      <c r="CB382" s="11"/>
      <c r="CC382" s="11"/>
      <c r="CD382" s="11"/>
      <c r="CE382" s="11"/>
      <c r="CF382" s="11"/>
      <c r="CG382" s="11"/>
      <c r="CH382" s="11"/>
      <c r="CI382" s="11"/>
      <c r="CJ382" s="11"/>
      <c r="CK382" s="11"/>
      <c r="CL382" s="11"/>
      <c r="CM382" s="11"/>
      <c r="CN382" s="11"/>
      <c r="CO382" s="11"/>
      <c r="CP382" s="11"/>
      <c r="CQ382" s="11"/>
      <c r="CR382" s="11"/>
      <c r="CS382" s="11"/>
      <c r="CT382" s="11"/>
      <c r="CU382" s="11"/>
      <c r="CV382" s="11"/>
      <c r="CW382" s="11"/>
      <c r="CX382" s="11"/>
      <c r="CY382" s="11"/>
      <c r="CZ382" s="11"/>
      <c r="DA382" s="11"/>
      <c r="DB382" s="11"/>
      <c r="DC382" s="11"/>
      <c r="DD382" s="11"/>
      <c r="DE382" s="11"/>
      <c r="DF382" s="11"/>
      <c r="DG382" s="11"/>
      <c r="DH382" s="11"/>
      <c r="DI382" s="11"/>
      <c r="DJ382" s="11"/>
      <c r="DK382" s="11"/>
      <c r="DL382" s="11"/>
      <c r="DM382" s="11"/>
      <c r="DN382" s="11"/>
      <c r="DO382" s="11"/>
      <c r="DP382" s="11"/>
      <c r="DQ382" s="11"/>
      <c r="DR382" s="11"/>
      <c r="DS382" s="11"/>
      <c r="DT382" s="11"/>
      <c r="DU382" s="11"/>
      <c r="DV382" s="11"/>
      <c r="DW382" s="11"/>
      <c r="DX382" s="11"/>
      <c r="DY382" s="11"/>
      <c r="DZ382" s="11"/>
      <c r="EA382" s="11"/>
      <c r="EB382" s="11"/>
      <c r="EC382" s="11"/>
      <c r="ED382" s="11"/>
      <c r="EE382" s="11"/>
      <c r="EF382" s="11"/>
      <c r="EG382" s="11"/>
      <c r="EH382" s="11"/>
      <c r="EI382" s="11"/>
      <c r="EJ382" s="11"/>
      <c r="EK382" s="11"/>
      <c r="EL382" s="11"/>
      <c r="EM382" s="11"/>
      <c r="EN382" s="11"/>
      <c r="EO382" s="11"/>
      <c r="EP382" s="11"/>
      <c r="EQ382" s="11"/>
      <c r="ER382" s="11"/>
      <c r="ES382" s="11"/>
      <c r="ET382" s="11"/>
      <c r="EU382" s="11"/>
      <c r="EV382" s="11"/>
      <c r="EW382" s="11"/>
      <c r="EX382" s="11"/>
      <c r="EY382" s="11"/>
      <c r="EZ382" s="11"/>
      <c r="FA382" s="11"/>
      <c r="FB382" s="11"/>
      <c r="FC382" s="11"/>
      <c r="FD382" s="11"/>
    </row>
    <row r="383" spans="1:160" ht="18" x14ac:dyDescent="0.2">
      <c r="A383" s="190"/>
      <c r="B383" s="42"/>
      <c r="C383" s="42"/>
      <c r="D383" s="42" t="s">
        <v>20</v>
      </c>
      <c r="E383" s="42"/>
      <c r="F383" s="42"/>
      <c r="G383" s="160" t="s">
        <v>153</v>
      </c>
      <c r="H383" s="176">
        <f>H384+H387+H390+H393+H399+H406+H433</f>
        <v>7929000</v>
      </c>
      <c r="I383" s="33">
        <f>I384+I387+I390+I393+I399+I406+I433</f>
        <v>7670299</v>
      </c>
      <c r="J383" s="33">
        <f>J384+J387+J390+J393+J399+J406+J433</f>
        <v>258701</v>
      </c>
      <c r="K383" s="184">
        <f>ROUND(I383/H383*100,2)</f>
        <v>96.74</v>
      </c>
      <c r="L383" s="71">
        <f>L384+L387+L390+L393+L399+L406+L433</f>
        <v>7629500</v>
      </c>
      <c r="M383" s="48">
        <f>M384+M387+M390+M393+M399+M406+M433</f>
        <v>6336108</v>
      </c>
      <c r="N383" s="33">
        <f>N384+N387+N390+N393+N399+N406+N433</f>
        <v>1230070</v>
      </c>
      <c r="O383" s="317">
        <f>O384+O387+O390+O393+O399+O406+O433</f>
        <v>7566178</v>
      </c>
      <c r="P383" s="108"/>
      <c r="Q383" s="82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</row>
    <row r="384" spans="1:160" ht="18" x14ac:dyDescent="0.2">
      <c r="A384" s="190"/>
      <c r="B384" s="42"/>
      <c r="C384" s="42"/>
      <c r="D384" s="42" t="s">
        <v>90</v>
      </c>
      <c r="E384" s="42"/>
      <c r="F384" s="42"/>
      <c r="G384" s="160" t="s">
        <v>274</v>
      </c>
      <c r="H384" s="176">
        <f t="shared" ref="H384:J385" si="53">H385</f>
        <v>16000</v>
      </c>
      <c r="I384" s="33">
        <f t="shared" si="53"/>
        <v>6499</v>
      </c>
      <c r="J384" s="33">
        <f t="shared" si="53"/>
        <v>9501</v>
      </c>
      <c r="K384" s="184">
        <f>ROUND(I384/H384*100,2)</f>
        <v>40.619999999999997</v>
      </c>
      <c r="L384" s="71">
        <f t="shared" ref="L384:O385" si="54">L385</f>
        <v>6500</v>
      </c>
      <c r="M384" s="48">
        <f t="shared" si="54"/>
        <v>6499</v>
      </c>
      <c r="N384" s="33">
        <f t="shared" si="54"/>
        <v>0</v>
      </c>
      <c r="O384" s="317">
        <f t="shared" si="54"/>
        <v>6499</v>
      </c>
      <c r="P384" s="108"/>
      <c r="Q384" s="82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</row>
    <row r="385" spans="1:160" ht="18" x14ac:dyDescent="0.2">
      <c r="A385" s="190"/>
      <c r="B385" s="42"/>
      <c r="C385" s="42"/>
      <c r="D385" s="42"/>
      <c r="E385" s="42" t="s">
        <v>91</v>
      </c>
      <c r="F385" s="42"/>
      <c r="G385" s="152" t="s">
        <v>338</v>
      </c>
      <c r="H385" s="176">
        <f t="shared" si="53"/>
        <v>16000</v>
      </c>
      <c r="I385" s="33">
        <f t="shared" si="53"/>
        <v>6499</v>
      </c>
      <c r="J385" s="33">
        <f t="shared" si="53"/>
        <v>9501</v>
      </c>
      <c r="K385" s="184">
        <f>ROUND(I385/H385*100,2)</f>
        <v>40.619999999999997</v>
      </c>
      <c r="L385" s="71">
        <f t="shared" si="54"/>
        <v>6500</v>
      </c>
      <c r="M385" s="48">
        <f t="shared" si="54"/>
        <v>6499</v>
      </c>
      <c r="N385" s="33">
        <f t="shared" si="54"/>
        <v>0</v>
      </c>
      <c r="O385" s="317">
        <f t="shared" si="54"/>
        <v>6499</v>
      </c>
      <c r="P385" s="108"/>
      <c r="Q385" s="82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</row>
    <row r="386" spans="1:160" ht="18" x14ac:dyDescent="0.2">
      <c r="A386" s="191"/>
      <c r="B386" s="122"/>
      <c r="C386" s="122"/>
      <c r="D386" s="122"/>
      <c r="E386" s="122"/>
      <c r="F386" s="122" t="s">
        <v>91</v>
      </c>
      <c r="G386" s="153" t="s">
        <v>313</v>
      </c>
      <c r="H386" s="181">
        <v>16000</v>
      </c>
      <c r="I386" s="31">
        <v>6499</v>
      </c>
      <c r="J386" s="31">
        <f>H386-I386</f>
        <v>9501</v>
      </c>
      <c r="K386" s="184">
        <f>ROUND(I386/H386*100,2)</f>
        <v>40.619999999999997</v>
      </c>
      <c r="L386" s="284">
        <v>6500</v>
      </c>
      <c r="M386" s="309">
        <v>6499</v>
      </c>
      <c r="N386" s="31">
        <v>0</v>
      </c>
      <c r="O386" s="308">
        <f>+M386+N386</f>
        <v>6499</v>
      </c>
      <c r="P386" s="108"/>
      <c r="Q386" s="82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</row>
    <row r="387" spans="1:160" ht="18" x14ac:dyDescent="0.2">
      <c r="A387" s="190"/>
      <c r="B387" s="42"/>
      <c r="C387" s="42"/>
      <c r="D387" s="42" t="s">
        <v>92</v>
      </c>
      <c r="E387" s="42"/>
      <c r="F387" s="42"/>
      <c r="G387" s="160" t="s">
        <v>354</v>
      </c>
      <c r="H387" s="176">
        <f>H388+H389</f>
        <v>70000</v>
      </c>
      <c r="I387" s="33">
        <f>I388+I389</f>
        <v>58800</v>
      </c>
      <c r="J387" s="33">
        <f>J388+J389</f>
        <v>11200</v>
      </c>
      <c r="K387" s="184"/>
      <c r="L387" s="71">
        <f>L388+L389</f>
        <v>18000</v>
      </c>
      <c r="M387" s="48">
        <f>M388+M389</f>
        <v>0</v>
      </c>
      <c r="N387" s="33">
        <f>N388+N389</f>
        <v>11759</v>
      </c>
      <c r="O387" s="317">
        <f>O388+O389</f>
        <v>11759</v>
      </c>
      <c r="P387" s="108"/>
      <c r="Q387" s="82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</row>
    <row r="388" spans="1:160" ht="33" x14ac:dyDescent="0.2">
      <c r="A388" s="191"/>
      <c r="B388" s="122"/>
      <c r="C388" s="122"/>
      <c r="D388" s="122"/>
      <c r="E388" s="122"/>
      <c r="F388" s="122"/>
      <c r="G388" s="153" t="s">
        <v>228</v>
      </c>
      <c r="H388" s="181"/>
      <c r="I388" s="31"/>
      <c r="J388" s="31">
        <f>H388-I388</f>
        <v>0</v>
      </c>
      <c r="K388" s="184"/>
      <c r="L388" s="284"/>
      <c r="M388" s="309"/>
      <c r="N388" s="31"/>
      <c r="O388" s="308">
        <f>+M388+N388</f>
        <v>0</v>
      </c>
      <c r="P388" s="108"/>
      <c r="Q388" s="82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</row>
    <row r="389" spans="1:160" ht="33" x14ac:dyDescent="0.2">
      <c r="A389" s="191"/>
      <c r="B389" s="122"/>
      <c r="C389" s="122"/>
      <c r="D389" s="122"/>
      <c r="E389" s="122">
        <v>19</v>
      </c>
      <c r="F389" s="122"/>
      <c r="G389" s="153" t="s">
        <v>229</v>
      </c>
      <c r="H389" s="181">
        <v>70000</v>
      </c>
      <c r="I389" s="31">
        <v>58800</v>
      </c>
      <c r="J389" s="31">
        <f>H389-I389</f>
        <v>11200</v>
      </c>
      <c r="K389" s="184"/>
      <c r="L389" s="284">
        <v>18000</v>
      </c>
      <c r="M389" s="309"/>
      <c r="N389" s="31">
        <v>11759</v>
      </c>
      <c r="O389" s="308">
        <f>+M389+N389</f>
        <v>11759</v>
      </c>
      <c r="P389" s="108"/>
      <c r="Q389" s="82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</row>
    <row r="390" spans="1:160" ht="33" x14ac:dyDescent="0.2">
      <c r="A390" s="190"/>
      <c r="B390" s="42"/>
      <c r="C390" s="42"/>
      <c r="D390" s="42">
        <v>51</v>
      </c>
      <c r="E390" s="42"/>
      <c r="F390" s="42"/>
      <c r="G390" s="160" t="s">
        <v>340</v>
      </c>
      <c r="H390" s="176">
        <f t="shared" ref="H390:J391" si="55">H391</f>
        <v>238000</v>
      </c>
      <c r="I390" s="33">
        <f t="shared" si="55"/>
        <v>0</v>
      </c>
      <c r="J390" s="33">
        <f t="shared" si="55"/>
        <v>238000</v>
      </c>
      <c r="K390" s="184">
        <f>ROUND(I390/H390*100,2)</f>
        <v>0</v>
      </c>
      <c r="L390" s="71">
        <f t="shared" ref="L390:O391" si="56">L391</f>
        <v>0</v>
      </c>
      <c r="M390" s="48">
        <f t="shared" si="56"/>
        <v>0</v>
      </c>
      <c r="N390" s="33">
        <f t="shared" si="56"/>
        <v>0</v>
      </c>
      <c r="O390" s="317">
        <f t="shared" si="56"/>
        <v>0</v>
      </c>
      <c r="P390" s="108"/>
      <c r="Q390" s="82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</row>
    <row r="391" spans="1:160" ht="18" x14ac:dyDescent="0.2">
      <c r="A391" s="190"/>
      <c r="B391" s="42"/>
      <c r="C391" s="42"/>
      <c r="D391" s="42"/>
      <c r="E391" s="42"/>
      <c r="F391" s="42"/>
      <c r="G391" s="152" t="s">
        <v>341</v>
      </c>
      <c r="H391" s="176">
        <f t="shared" si="55"/>
        <v>238000</v>
      </c>
      <c r="I391" s="33">
        <f t="shared" si="55"/>
        <v>0</v>
      </c>
      <c r="J391" s="33">
        <f t="shared" si="55"/>
        <v>238000</v>
      </c>
      <c r="K391" s="184">
        <f>ROUND(I391/H391*100,2)</f>
        <v>0</v>
      </c>
      <c r="L391" s="71">
        <f t="shared" si="56"/>
        <v>0</v>
      </c>
      <c r="M391" s="48">
        <f t="shared" si="56"/>
        <v>0</v>
      </c>
      <c r="N391" s="33">
        <f t="shared" si="56"/>
        <v>0</v>
      </c>
      <c r="O391" s="317">
        <f t="shared" si="56"/>
        <v>0</v>
      </c>
      <c r="P391" s="108"/>
      <c r="Q391" s="82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</row>
    <row r="392" spans="1:160" ht="49.5" x14ac:dyDescent="0.2">
      <c r="A392" s="191"/>
      <c r="B392" s="122"/>
      <c r="C392" s="122"/>
      <c r="D392" s="122"/>
      <c r="E392" s="122" t="s">
        <v>20</v>
      </c>
      <c r="F392" s="122">
        <v>18</v>
      </c>
      <c r="G392" s="153" t="s">
        <v>355</v>
      </c>
      <c r="H392" s="181">
        <v>238000</v>
      </c>
      <c r="I392" s="31"/>
      <c r="J392" s="31">
        <f>H392-I392</f>
        <v>238000</v>
      </c>
      <c r="K392" s="184">
        <f>ROUND(I392/H392*100,2)</f>
        <v>0</v>
      </c>
      <c r="L392" s="284">
        <v>0</v>
      </c>
      <c r="M392" s="309"/>
      <c r="N392" s="31"/>
      <c r="O392" s="308">
        <f>+M392+N392</f>
        <v>0</v>
      </c>
      <c r="P392" s="108"/>
      <c r="Q392" s="82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</row>
    <row r="393" spans="1:160" ht="18" x14ac:dyDescent="0.2">
      <c r="A393" s="190"/>
      <c r="B393" s="42"/>
      <c r="C393" s="42"/>
      <c r="D393" s="42">
        <v>55</v>
      </c>
      <c r="E393" s="42"/>
      <c r="F393" s="42"/>
      <c r="G393" s="160" t="s">
        <v>230</v>
      </c>
      <c r="H393" s="176">
        <f>H394+H397</f>
        <v>0</v>
      </c>
      <c r="I393" s="33">
        <f>I394+I397</f>
        <v>0</v>
      </c>
      <c r="J393" s="33">
        <f>J394+J397</f>
        <v>0</v>
      </c>
      <c r="K393" s="184"/>
      <c r="L393" s="71">
        <f t="shared" ref="L393:O393" si="57">L394+L397</f>
        <v>0</v>
      </c>
      <c r="M393" s="48">
        <f t="shared" si="57"/>
        <v>0</v>
      </c>
      <c r="N393" s="33">
        <f t="shared" si="57"/>
        <v>0</v>
      </c>
      <c r="O393" s="317">
        <f t="shared" si="57"/>
        <v>0</v>
      </c>
      <c r="P393" s="108"/>
      <c r="Q393" s="82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</row>
    <row r="394" spans="1:160" ht="18" x14ac:dyDescent="0.2">
      <c r="A394" s="190"/>
      <c r="B394" s="42"/>
      <c r="C394" s="42"/>
      <c r="D394" s="42"/>
      <c r="E394" s="42" t="s">
        <v>20</v>
      </c>
      <c r="F394" s="42"/>
      <c r="G394" s="160" t="s">
        <v>231</v>
      </c>
      <c r="H394" s="176">
        <f>H395+H396</f>
        <v>0</v>
      </c>
      <c r="I394" s="33">
        <f>I395+I396</f>
        <v>0</v>
      </c>
      <c r="J394" s="33">
        <f>J395+J396</f>
        <v>0</v>
      </c>
      <c r="K394" s="184"/>
      <c r="L394" s="71">
        <f t="shared" ref="L394:O394" si="58">L395+L396</f>
        <v>0</v>
      </c>
      <c r="M394" s="48">
        <f t="shared" si="58"/>
        <v>0</v>
      </c>
      <c r="N394" s="33">
        <f t="shared" si="58"/>
        <v>0</v>
      </c>
      <c r="O394" s="317">
        <f t="shared" si="58"/>
        <v>0</v>
      </c>
      <c r="P394" s="108"/>
      <c r="Q394" s="82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</row>
    <row r="395" spans="1:160" ht="33" x14ac:dyDescent="0.2">
      <c r="A395" s="191"/>
      <c r="B395" s="122"/>
      <c r="C395" s="122"/>
      <c r="D395" s="122"/>
      <c r="E395" s="122"/>
      <c r="F395" s="122" t="s">
        <v>109</v>
      </c>
      <c r="G395" s="153" t="s">
        <v>232</v>
      </c>
      <c r="H395" s="181"/>
      <c r="I395" s="31"/>
      <c r="J395" s="31"/>
      <c r="K395" s="184"/>
      <c r="L395" s="284"/>
      <c r="M395" s="309"/>
      <c r="N395" s="31"/>
      <c r="O395" s="308">
        <f>+M395+N395</f>
        <v>0</v>
      </c>
      <c r="P395" s="108"/>
      <c r="Q395" s="82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</row>
    <row r="396" spans="1:160" ht="49.5" x14ac:dyDescent="0.2">
      <c r="A396" s="191"/>
      <c r="B396" s="122"/>
      <c r="C396" s="122"/>
      <c r="D396" s="122"/>
      <c r="E396" s="122"/>
      <c r="F396" s="122">
        <v>11</v>
      </c>
      <c r="G396" s="153" t="s">
        <v>233</v>
      </c>
      <c r="H396" s="181"/>
      <c r="I396" s="31"/>
      <c r="J396" s="31"/>
      <c r="K396" s="184"/>
      <c r="L396" s="284"/>
      <c r="M396" s="309"/>
      <c r="N396" s="31"/>
      <c r="O396" s="308">
        <f>+M396+N396</f>
        <v>0</v>
      </c>
      <c r="P396" s="108"/>
      <c r="Q396" s="82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</row>
    <row r="397" spans="1:160" ht="33" x14ac:dyDescent="0.2">
      <c r="A397" s="190"/>
      <c r="B397" s="42"/>
      <c r="C397" s="42"/>
      <c r="D397" s="42"/>
      <c r="E397" s="42" t="s">
        <v>18</v>
      </c>
      <c r="F397" s="42"/>
      <c r="G397" s="152" t="s">
        <v>234</v>
      </c>
      <c r="H397" s="176">
        <f>H398</f>
        <v>0</v>
      </c>
      <c r="I397" s="33">
        <f>I398</f>
        <v>0</v>
      </c>
      <c r="J397" s="33">
        <f>J398</f>
        <v>0</v>
      </c>
      <c r="K397" s="184"/>
      <c r="L397" s="71">
        <f t="shared" ref="L397:O397" si="59">L398</f>
        <v>0</v>
      </c>
      <c r="M397" s="48">
        <f t="shared" si="59"/>
        <v>0</v>
      </c>
      <c r="N397" s="33">
        <f t="shared" si="59"/>
        <v>0</v>
      </c>
      <c r="O397" s="317">
        <f t="shared" si="59"/>
        <v>0</v>
      </c>
      <c r="P397" s="108"/>
      <c r="Q397" s="82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</row>
    <row r="398" spans="1:160" ht="33" x14ac:dyDescent="0.2">
      <c r="A398" s="191"/>
      <c r="B398" s="122"/>
      <c r="C398" s="122"/>
      <c r="D398" s="122"/>
      <c r="E398" s="122"/>
      <c r="F398" s="122" t="s">
        <v>20</v>
      </c>
      <c r="G398" s="153" t="s">
        <v>235</v>
      </c>
      <c r="H398" s="181"/>
      <c r="I398" s="31"/>
      <c r="J398" s="31"/>
      <c r="K398" s="184"/>
      <c r="L398" s="284"/>
      <c r="M398" s="309"/>
      <c r="N398" s="31"/>
      <c r="O398" s="308">
        <f>+M398+N398</f>
        <v>0</v>
      </c>
      <c r="P398" s="108"/>
      <c r="Q398" s="82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</row>
    <row r="399" spans="1:160" ht="49.5" x14ac:dyDescent="0.2">
      <c r="A399" s="190"/>
      <c r="B399" s="42"/>
      <c r="C399" s="42"/>
      <c r="D399" s="42">
        <v>56</v>
      </c>
      <c r="E399" s="42"/>
      <c r="F399" s="42"/>
      <c r="G399" s="152" t="s">
        <v>159</v>
      </c>
      <c r="H399" s="176">
        <f>+H400+H401+H402+H403+H404+H405</f>
        <v>0</v>
      </c>
      <c r="I399" s="33">
        <f>+I400+I401+I402+I403+I404+I405</f>
        <v>0</v>
      </c>
      <c r="J399" s="33">
        <f>+J400+J401+J402+J403+J404+J405</f>
        <v>0</v>
      </c>
      <c r="K399" s="184"/>
      <c r="L399" s="71">
        <f t="shared" ref="L399:O399" si="60">+L400+L401+L402+L403+L404+L405</f>
        <v>0</v>
      </c>
      <c r="M399" s="48">
        <f t="shared" si="60"/>
        <v>0</v>
      </c>
      <c r="N399" s="33">
        <f t="shared" si="60"/>
        <v>0</v>
      </c>
      <c r="O399" s="317">
        <f t="shared" si="60"/>
        <v>0</v>
      </c>
      <c r="P399" s="108"/>
      <c r="Q399" s="82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</row>
    <row r="400" spans="1:160" ht="33" x14ac:dyDescent="0.2">
      <c r="A400" s="191"/>
      <c r="B400" s="122"/>
      <c r="C400" s="122"/>
      <c r="D400" s="122"/>
      <c r="E400" s="123" t="s">
        <v>56</v>
      </c>
      <c r="F400" s="122"/>
      <c r="G400" s="153" t="s">
        <v>236</v>
      </c>
      <c r="H400" s="188"/>
      <c r="I400" s="35"/>
      <c r="J400" s="35"/>
      <c r="K400" s="184"/>
      <c r="L400" s="268"/>
      <c r="M400" s="328"/>
      <c r="N400" s="35"/>
      <c r="O400" s="308">
        <f t="shared" ref="O400:O405" si="61">+M400+N400</f>
        <v>0</v>
      </c>
      <c r="P400" s="108"/>
      <c r="Q400" s="82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</row>
    <row r="401" spans="1:160" ht="18" x14ac:dyDescent="0.2">
      <c r="A401" s="191"/>
      <c r="B401" s="122"/>
      <c r="C401" s="122"/>
      <c r="D401" s="122"/>
      <c r="E401" s="123" t="s">
        <v>58</v>
      </c>
      <c r="F401" s="122"/>
      <c r="G401" s="153" t="s">
        <v>182</v>
      </c>
      <c r="H401" s="181"/>
      <c r="I401" s="31"/>
      <c r="J401" s="31"/>
      <c r="K401" s="184"/>
      <c r="L401" s="284"/>
      <c r="M401" s="309"/>
      <c r="N401" s="31"/>
      <c r="O401" s="308">
        <f t="shared" si="61"/>
        <v>0</v>
      </c>
      <c r="P401" s="108"/>
      <c r="Q401" s="82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</row>
    <row r="402" spans="1:160" ht="33" x14ac:dyDescent="0.2">
      <c r="A402" s="191"/>
      <c r="B402" s="122"/>
      <c r="C402" s="122"/>
      <c r="D402" s="122"/>
      <c r="E402" s="123" t="s">
        <v>63</v>
      </c>
      <c r="F402" s="122"/>
      <c r="G402" s="153" t="s">
        <v>237</v>
      </c>
      <c r="H402" s="181"/>
      <c r="I402" s="31"/>
      <c r="J402" s="31"/>
      <c r="K402" s="184"/>
      <c r="L402" s="284"/>
      <c r="M402" s="309"/>
      <c r="N402" s="31"/>
      <c r="O402" s="308">
        <f t="shared" si="61"/>
        <v>0</v>
      </c>
      <c r="P402" s="108"/>
      <c r="Q402" s="82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</row>
    <row r="403" spans="1:160" ht="33" x14ac:dyDescent="0.2">
      <c r="A403" s="191"/>
      <c r="B403" s="122"/>
      <c r="C403" s="122"/>
      <c r="D403" s="122"/>
      <c r="E403" s="123" t="s">
        <v>238</v>
      </c>
      <c r="F403" s="122"/>
      <c r="G403" s="153" t="s">
        <v>239</v>
      </c>
      <c r="H403" s="181"/>
      <c r="I403" s="31"/>
      <c r="J403" s="31"/>
      <c r="K403" s="184"/>
      <c r="L403" s="284"/>
      <c r="M403" s="309"/>
      <c r="N403" s="31"/>
      <c r="O403" s="308">
        <f t="shared" si="61"/>
        <v>0</v>
      </c>
      <c r="P403" s="108"/>
      <c r="Q403" s="82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</row>
    <row r="404" spans="1:160" ht="18" x14ac:dyDescent="0.2">
      <c r="A404" s="191"/>
      <c r="B404" s="122"/>
      <c r="C404" s="122"/>
      <c r="D404" s="122"/>
      <c r="E404" s="123" t="s">
        <v>240</v>
      </c>
      <c r="F404" s="122"/>
      <c r="G404" s="153" t="s">
        <v>241</v>
      </c>
      <c r="H404" s="181"/>
      <c r="I404" s="31"/>
      <c r="J404" s="31"/>
      <c r="K404" s="184"/>
      <c r="L404" s="284"/>
      <c r="M404" s="309"/>
      <c r="N404" s="31"/>
      <c r="O404" s="308">
        <f t="shared" si="61"/>
        <v>0</v>
      </c>
      <c r="P404" s="108"/>
      <c r="Q404" s="82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</row>
    <row r="405" spans="1:160" ht="18" x14ac:dyDescent="0.2">
      <c r="A405" s="191"/>
      <c r="B405" s="122"/>
      <c r="C405" s="122"/>
      <c r="D405" s="122"/>
      <c r="E405" s="123" t="s">
        <v>242</v>
      </c>
      <c r="F405" s="122"/>
      <c r="G405" s="153" t="s">
        <v>243</v>
      </c>
      <c r="H405" s="181"/>
      <c r="I405" s="31"/>
      <c r="J405" s="31"/>
      <c r="K405" s="184"/>
      <c r="L405" s="284"/>
      <c r="M405" s="309"/>
      <c r="N405" s="31"/>
      <c r="O405" s="308">
        <f t="shared" si="61"/>
        <v>0</v>
      </c>
      <c r="P405" s="108"/>
      <c r="Q405" s="82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</row>
    <row r="406" spans="1:160" ht="18" x14ac:dyDescent="0.2">
      <c r="A406" s="190"/>
      <c r="B406" s="42"/>
      <c r="C406" s="42"/>
      <c r="D406" s="42">
        <v>57</v>
      </c>
      <c r="E406" s="42"/>
      <c r="F406" s="42"/>
      <c r="G406" s="152" t="s">
        <v>314</v>
      </c>
      <c r="H406" s="176">
        <f>H407</f>
        <v>2207000</v>
      </c>
      <c r="I406" s="33">
        <f>I407</f>
        <v>2207000</v>
      </c>
      <c r="J406" s="33">
        <f>J407</f>
        <v>0</v>
      </c>
      <c r="K406" s="184">
        <f>ROUND(I406/H406*100,2)</f>
        <v>100</v>
      </c>
      <c r="L406" s="71">
        <f>L407</f>
        <v>2207000</v>
      </c>
      <c r="M406" s="48">
        <f>M407</f>
        <v>1838629</v>
      </c>
      <c r="N406" s="33">
        <f>N407</f>
        <v>357085</v>
      </c>
      <c r="O406" s="317">
        <f>O407</f>
        <v>2195714</v>
      </c>
      <c r="P406" s="108"/>
      <c r="Q406" s="82">
        <f>O406-P406</f>
        <v>2195714</v>
      </c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</row>
    <row r="407" spans="1:160" ht="18" x14ac:dyDescent="0.2">
      <c r="A407" s="190"/>
      <c r="B407" s="42"/>
      <c r="C407" s="42"/>
      <c r="D407" s="42"/>
      <c r="E407" s="42" t="s">
        <v>18</v>
      </c>
      <c r="F407" s="42"/>
      <c r="G407" s="152" t="s">
        <v>356</v>
      </c>
      <c r="H407" s="176">
        <f>+H408</f>
        <v>2207000</v>
      </c>
      <c r="I407" s="33">
        <f>+I408</f>
        <v>2207000</v>
      </c>
      <c r="J407" s="33">
        <f>+J408</f>
        <v>0</v>
      </c>
      <c r="K407" s="184">
        <f>ROUND(I407/H407*100,2)</f>
        <v>100</v>
      </c>
      <c r="L407" s="71">
        <f>+L408</f>
        <v>2207000</v>
      </c>
      <c r="M407" s="48">
        <f>+M408</f>
        <v>1838629</v>
      </c>
      <c r="N407" s="33">
        <f>+N408</f>
        <v>357085</v>
      </c>
      <c r="O407" s="317">
        <f t="shared" ref="O407:O435" si="62">+M407+N407</f>
        <v>2195714</v>
      </c>
      <c r="P407" s="108"/>
      <c r="Q407" s="84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</row>
    <row r="408" spans="1:160" ht="18" x14ac:dyDescent="0.2">
      <c r="A408" s="190"/>
      <c r="B408" s="42"/>
      <c r="C408" s="42"/>
      <c r="D408" s="42"/>
      <c r="E408" s="42"/>
      <c r="F408" s="42" t="s">
        <v>20</v>
      </c>
      <c r="G408" s="152" t="s">
        <v>348</v>
      </c>
      <c r="H408" s="176">
        <v>2207000</v>
      </c>
      <c r="I408" s="33">
        <v>2207000</v>
      </c>
      <c r="J408" s="31">
        <f>H408-I408</f>
        <v>0</v>
      </c>
      <c r="K408" s="184">
        <f>ROUND(I408/H408*100,2)</f>
        <v>100</v>
      </c>
      <c r="L408" s="71">
        <v>2207000</v>
      </c>
      <c r="M408" s="48">
        <f>+M409+M419+M421+M427+M428+M429+M430+M431+M432+M423</f>
        <v>1838629</v>
      </c>
      <c r="N408" s="33">
        <f>+N409+N419+N421+N427+N428+N429+N430+N431+N432+N423</f>
        <v>357085</v>
      </c>
      <c r="O408" s="317">
        <f t="shared" si="62"/>
        <v>2195714</v>
      </c>
      <c r="P408" s="108"/>
      <c r="Q408" s="84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</row>
    <row r="409" spans="1:160" ht="18" x14ac:dyDescent="0.2">
      <c r="A409" s="190"/>
      <c r="B409" s="42"/>
      <c r="C409" s="42"/>
      <c r="D409" s="42"/>
      <c r="E409" s="42"/>
      <c r="F409" s="42"/>
      <c r="G409" s="152" t="s">
        <v>357</v>
      </c>
      <c r="H409" s="176"/>
      <c r="I409" s="33"/>
      <c r="J409" s="33"/>
      <c r="K409" s="184"/>
      <c r="L409" s="71"/>
      <c r="M409" s="48">
        <f>+M410+M411</f>
        <v>73491</v>
      </c>
      <c r="N409" s="33">
        <f>+N410+N411</f>
        <v>16328</v>
      </c>
      <c r="O409" s="317">
        <f t="shared" si="62"/>
        <v>89819</v>
      </c>
      <c r="P409" s="108"/>
      <c r="Q409" s="84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</row>
    <row r="410" spans="1:160" ht="18" x14ac:dyDescent="0.2">
      <c r="A410" s="191"/>
      <c r="B410" s="122"/>
      <c r="C410" s="122"/>
      <c r="D410" s="122"/>
      <c r="E410" s="122"/>
      <c r="F410" s="122"/>
      <c r="G410" s="153" t="s">
        <v>244</v>
      </c>
      <c r="H410" s="181"/>
      <c r="I410" s="31"/>
      <c r="J410" s="31"/>
      <c r="K410" s="184"/>
      <c r="L410" s="284"/>
      <c r="M410" s="309">
        <v>73491</v>
      </c>
      <c r="N410" s="31">
        <v>16328</v>
      </c>
      <c r="O410" s="308">
        <f t="shared" si="62"/>
        <v>89819</v>
      </c>
      <c r="P410" s="108"/>
      <c r="Q410" s="84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</row>
    <row r="411" spans="1:160" ht="18" x14ac:dyDescent="0.2">
      <c r="A411" s="191"/>
      <c r="B411" s="122"/>
      <c r="C411" s="122"/>
      <c r="D411" s="122"/>
      <c r="E411" s="122"/>
      <c r="F411" s="122"/>
      <c r="G411" s="153" t="s">
        <v>245</v>
      </c>
      <c r="H411" s="181"/>
      <c r="I411" s="31"/>
      <c r="J411" s="31"/>
      <c r="K411" s="184"/>
      <c r="L411" s="284"/>
      <c r="M411" s="309"/>
      <c r="N411" s="31"/>
      <c r="O411" s="317">
        <f t="shared" si="62"/>
        <v>0</v>
      </c>
      <c r="P411" s="108"/>
      <c r="Q411" s="84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</row>
    <row r="412" spans="1:160" ht="18" x14ac:dyDescent="0.2">
      <c r="A412" s="191"/>
      <c r="B412" s="122"/>
      <c r="C412" s="122"/>
      <c r="D412" s="122"/>
      <c r="E412" s="122"/>
      <c r="F412" s="122"/>
      <c r="G412" s="153" t="s">
        <v>246</v>
      </c>
      <c r="H412" s="181"/>
      <c r="I412" s="31"/>
      <c r="J412" s="31"/>
      <c r="K412" s="184"/>
      <c r="L412" s="284"/>
      <c r="M412" s="309"/>
      <c r="N412" s="31"/>
      <c r="O412" s="308">
        <f>+M412+N412</f>
        <v>0</v>
      </c>
      <c r="P412" s="108"/>
      <c r="Q412" s="84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</row>
    <row r="413" spans="1:160" ht="18" x14ac:dyDescent="0.2">
      <c r="A413" s="191"/>
      <c r="B413" s="122"/>
      <c r="C413" s="122"/>
      <c r="D413" s="122"/>
      <c r="E413" s="122"/>
      <c r="F413" s="122"/>
      <c r="G413" s="153" t="s">
        <v>247</v>
      </c>
      <c r="H413" s="181"/>
      <c r="I413" s="31"/>
      <c r="J413" s="31"/>
      <c r="K413" s="184"/>
      <c r="L413" s="284"/>
      <c r="M413" s="309"/>
      <c r="N413" s="31"/>
      <c r="O413" s="308">
        <f>+M413+N413</f>
        <v>0</v>
      </c>
      <c r="P413" s="108"/>
      <c r="Q413" s="84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</row>
    <row r="414" spans="1:160" ht="18" x14ac:dyDescent="0.2">
      <c r="A414" s="191"/>
      <c r="B414" s="122"/>
      <c r="C414" s="122"/>
      <c r="D414" s="122"/>
      <c r="E414" s="122"/>
      <c r="F414" s="122"/>
      <c r="G414" s="153" t="s">
        <v>248</v>
      </c>
      <c r="H414" s="181"/>
      <c r="I414" s="31"/>
      <c r="J414" s="31"/>
      <c r="K414" s="184"/>
      <c r="L414" s="284"/>
      <c r="M414" s="309"/>
      <c r="N414" s="31"/>
      <c r="O414" s="308">
        <f>+M414+N414</f>
        <v>0</v>
      </c>
      <c r="P414" s="108"/>
      <c r="Q414" s="84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</row>
    <row r="415" spans="1:160" ht="18" x14ac:dyDescent="0.2">
      <c r="A415" s="191"/>
      <c r="B415" s="122"/>
      <c r="C415" s="122"/>
      <c r="D415" s="122"/>
      <c r="E415" s="122"/>
      <c r="F415" s="122"/>
      <c r="G415" s="153" t="s">
        <v>249</v>
      </c>
      <c r="H415" s="181"/>
      <c r="I415" s="31"/>
      <c r="J415" s="31"/>
      <c r="K415" s="184"/>
      <c r="L415" s="284"/>
      <c r="M415" s="309"/>
      <c r="N415" s="31"/>
      <c r="O415" s="317">
        <f t="shared" si="62"/>
        <v>0</v>
      </c>
      <c r="P415" s="108"/>
      <c r="Q415" s="84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</row>
    <row r="416" spans="1:160" ht="18" x14ac:dyDescent="0.2">
      <c r="A416" s="191"/>
      <c r="B416" s="122"/>
      <c r="C416" s="122"/>
      <c r="D416" s="122"/>
      <c r="E416" s="122"/>
      <c r="F416" s="122"/>
      <c r="G416" s="153" t="s">
        <v>250</v>
      </c>
      <c r="H416" s="181"/>
      <c r="I416" s="31"/>
      <c r="J416" s="31"/>
      <c r="K416" s="184"/>
      <c r="L416" s="284"/>
      <c r="M416" s="309"/>
      <c r="N416" s="31"/>
      <c r="O416" s="308">
        <f>+M416+N416</f>
        <v>0</v>
      </c>
      <c r="P416" s="108"/>
      <c r="Q416" s="84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</row>
    <row r="417" spans="1:160" ht="18" x14ac:dyDescent="0.2">
      <c r="A417" s="191"/>
      <c r="B417" s="122"/>
      <c r="C417" s="122"/>
      <c r="D417" s="122"/>
      <c r="E417" s="122"/>
      <c r="F417" s="122"/>
      <c r="G417" s="153" t="s">
        <v>251</v>
      </c>
      <c r="H417" s="181"/>
      <c r="I417" s="31"/>
      <c r="J417" s="31"/>
      <c r="K417" s="184"/>
      <c r="L417" s="284"/>
      <c r="M417" s="309"/>
      <c r="N417" s="31"/>
      <c r="O417" s="308">
        <f>+M417+N417</f>
        <v>0</v>
      </c>
      <c r="P417" s="108"/>
      <c r="Q417" s="84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</row>
    <row r="418" spans="1:160" ht="18" x14ac:dyDescent="0.2">
      <c r="A418" s="191"/>
      <c r="B418" s="122"/>
      <c r="C418" s="122"/>
      <c r="D418" s="122"/>
      <c r="E418" s="122"/>
      <c r="F418" s="122"/>
      <c r="G418" s="153" t="s">
        <v>252</v>
      </c>
      <c r="H418" s="181"/>
      <c r="I418" s="31"/>
      <c r="J418" s="31"/>
      <c r="K418" s="184"/>
      <c r="L418" s="284"/>
      <c r="M418" s="309"/>
      <c r="N418" s="31"/>
      <c r="O418" s="308">
        <f>+M418+N418</f>
        <v>0</v>
      </c>
      <c r="P418" s="108"/>
      <c r="Q418" s="84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</row>
    <row r="419" spans="1:160" ht="33" x14ac:dyDescent="0.2">
      <c r="A419" s="190"/>
      <c r="B419" s="42"/>
      <c r="C419" s="42"/>
      <c r="D419" s="42"/>
      <c r="E419" s="42"/>
      <c r="F419" s="42"/>
      <c r="G419" s="152" t="s">
        <v>358</v>
      </c>
      <c r="H419" s="176"/>
      <c r="I419" s="33"/>
      <c r="J419" s="33"/>
      <c r="K419" s="184"/>
      <c r="L419" s="71"/>
      <c r="M419" s="48">
        <v>615114</v>
      </c>
      <c r="N419" s="33">
        <v>105196</v>
      </c>
      <c r="O419" s="306">
        <f>+M419+N419</f>
        <v>720310</v>
      </c>
      <c r="P419" s="108"/>
      <c r="Q419" s="84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</row>
    <row r="420" spans="1:160" ht="18" x14ac:dyDescent="0.2">
      <c r="A420" s="191"/>
      <c r="B420" s="122"/>
      <c r="C420" s="122"/>
      <c r="D420" s="122"/>
      <c r="E420" s="122"/>
      <c r="F420" s="122"/>
      <c r="G420" s="167" t="s">
        <v>253</v>
      </c>
      <c r="H420" s="181"/>
      <c r="I420" s="31"/>
      <c r="J420" s="31"/>
      <c r="K420" s="184"/>
      <c r="L420" s="284"/>
      <c r="M420" s="309">
        <v>615114</v>
      </c>
      <c r="N420" s="78">
        <v>105196</v>
      </c>
      <c r="O420" s="308">
        <f t="shared" si="62"/>
        <v>720310</v>
      </c>
      <c r="P420" s="108"/>
      <c r="Q420" s="84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</row>
    <row r="421" spans="1:160" ht="49.5" x14ac:dyDescent="0.2">
      <c r="A421" s="190"/>
      <c r="B421" s="42"/>
      <c r="C421" s="42"/>
      <c r="D421" s="42"/>
      <c r="E421" s="42"/>
      <c r="F421" s="42"/>
      <c r="G421" s="152" t="s">
        <v>359</v>
      </c>
      <c r="H421" s="176"/>
      <c r="I421" s="33"/>
      <c r="J421" s="33"/>
      <c r="K421" s="184"/>
      <c r="L421" s="71"/>
      <c r="M421" s="48">
        <v>952168</v>
      </c>
      <c r="N421" s="33">
        <v>187425</v>
      </c>
      <c r="O421" s="306">
        <f t="shared" si="62"/>
        <v>1139593</v>
      </c>
      <c r="P421" s="108"/>
      <c r="Q421" s="84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</row>
    <row r="422" spans="1:160" ht="18" x14ac:dyDescent="0.2">
      <c r="A422" s="191"/>
      <c r="B422" s="122"/>
      <c r="C422" s="122"/>
      <c r="D422" s="122"/>
      <c r="E422" s="122"/>
      <c r="F422" s="122"/>
      <c r="G422" s="167" t="s">
        <v>254</v>
      </c>
      <c r="H422" s="181"/>
      <c r="I422" s="31"/>
      <c r="J422" s="31"/>
      <c r="K422" s="184"/>
      <c r="L422" s="284"/>
      <c r="M422" s="309">
        <v>952168</v>
      </c>
      <c r="N422" s="78">
        <v>187425</v>
      </c>
      <c r="O422" s="308">
        <f t="shared" si="62"/>
        <v>1139593</v>
      </c>
      <c r="P422" s="108"/>
      <c r="Q422" s="84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</row>
    <row r="423" spans="1:160" ht="18" x14ac:dyDescent="0.2">
      <c r="A423" s="191"/>
      <c r="B423" s="122"/>
      <c r="C423" s="122"/>
      <c r="D423" s="122"/>
      <c r="E423" s="122"/>
      <c r="F423" s="122"/>
      <c r="G423" s="152" t="s">
        <v>255</v>
      </c>
      <c r="H423" s="183"/>
      <c r="I423" s="34"/>
      <c r="J423" s="34"/>
      <c r="K423" s="184"/>
      <c r="L423" s="292"/>
      <c r="M423" s="323">
        <f>+M424+M425+M426</f>
        <v>0</v>
      </c>
      <c r="N423" s="323">
        <f>+N424+N425+N426</f>
        <v>0</v>
      </c>
      <c r="O423" s="323">
        <f>+O424+O425+O426</f>
        <v>0</v>
      </c>
      <c r="P423" s="108"/>
      <c r="Q423" s="84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</row>
    <row r="424" spans="1:160" ht="18" x14ac:dyDescent="0.2">
      <c r="A424" s="191"/>
      <c r="B424" s="122"/>
      <c r="C424" s="122"/>
      <c r="D424" s="122"/>
      <c r="E424" s="122"/>
      <c r="F424" s="122"/>
      <c r="G424" s="153" t="s">
        <v>256</v>
      </c>
      <c r="H424" s="181"/>
      <c r="I424" s="31"/>
      <c r="J424" s="31"/>
      <c r="K424" s="184"/>
      <c r="L424" s="284"/>
      <c r="M424" s="309"/>
      <c r="N424" s="31"/>
      <c r="O424" s="308">
        <f t="shared" si="62"/>
        <v>0</v>
      </c>
      <c r="P424" s="108"/>
      <c r="Q424" s="84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</row>
    <row r="425" spans="1:160" ht="18" x14ac:dyDescent="0.2">
      <c r="A425" s="191"/>
      <c r="B425" s="122"/>
      <c r="C425" s="122"/>
      <c r="D425" s="122"/>
      <c r="E425" s="122"/>
      <c r="F425" s="122"/>
      <c r="G425" s="153" t="s">
        <v>257</v>
      </c>
      <c r="H425" s="181"/>
      <c r="I425" s="31"/>
      <c r="J425" s="31"/>
      <c r="K425" s="184"/>
      <c r="L425" s="284"/>
      <c r="M425" s="309"/>
      <c r="N425" s="31"/>
      <c r="O425" s="308">
        <f t="shared" si="62"/>
        <v>0</v>
      </c>
      <c r="P425" s="108"/>
      <c r="Q425" s="84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</row>
    <row r="426" spans="1:160" ht="18" x14ac:dyDescent="0.2">
      <c r="A426" s="191"/>
      <c r="B426" s="122"/>
      <c r="C426" s="122"/>
      <c r="D426" s="122"/>
      <c r="E426" s="122"/>
      <c r="F426" s="122"/>
      <c r="G426" s="153" t="s">
        <v>411</v>
      </c>
      <c r="H426" s="181"/>
      <c r="I426" s="31"/>
      <c r="J426" s="31"/>
      <c r="K426" s="184"/>
      <c r="L426" s="284"/>
      <c r="M426" s="309"/>
      <c r="N426" s="31"/>
      <c r="O426" s="308">
        <f t="shared" si="62"/>
        <v>0</v>
      </c>
      <c r="P426" s="108"/>
      <c r="Q426" s="84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</row>
    <row r="427" spans="1:160" s="1" customFormat="1" ht="18" x14ac:dyDescent="0.25">
      <c r="A427" s="190"/>
      <c r="B427" s="42"/>
      <c r="C427" s="42"/>
      <c r="D427" s="42"/>
      <c r="E427" s="42"/>
      <c r="F427" s="42"/>
      <c r="G427" s="152" t="s">
        <v>258</v>
      </c>
      <c r="H427" s="183"/>
      <c r="I427" s="34"/>
      <c r="J427" s="34"/>
      <c r="K427" s="184"/>
      <c r="L427" s="292"/>
      <c r="M427" s="323"/>
      <c r="N427" s="34">
        <v>0</v>
      </c>
      <c r="O427" s="306">
        <f t="shared" si="62"/>
        <v>0</v>
      </c>
      <c r="P427" s="109"/>
      <c r="Q427" s="85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  <c r="AO427" s="13"/>
      <c r="AP427" s="13"/>
      <c r="AQ427" s="13"/>
      <c r="AR427" s="13"/>
      <c r="AS427" s="13"/>
      <c r="AT427" s="13"/>
      <c r="AU427" s="13"/>
      <c r="AV427" s="13"/>
      <c r="AW427" s="13"/>
      <c r="AX427" s="13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  <c r="BK427" s="11"/>
      <c r="BL427" s="11"/>
      <c r="BM427" s="11"/>
      <c r="BN427" s="11"/>
      <c r="BO427" s="11"/>
      <c r="BP427" s="11"/>
      <c r="BQ427" s="11"/>
      <c r="BR427" s="11"/>
      <c r="BS427" s="11"/>
      <c r="BT427" s="11"/>
      <c r="BU427" s="11"/>
      <c r="BV427" s="11"/>
      <c r="BW427" s="11"/>
      <c r="BX427" s="11"/>
      <c r="BY427" s="11"/>
      <c r="BZ427" s="11"/>
      <c r="CA427" s="11"/>
      <c r="CB427" s="11"/>
      <c r="CC427" s="11"/>
      <c r="CD427" s="11"/>
      <c r="CE427" s="11"/>
      <c r="CF427" s="11"/>
      <c r="CG427" s="11"/>
      <c r="CH427" s="11"/>
      <c r="CI427" s="11"/>
      <c r="CJ427" s="11"/>
      <c r="CK427" s="11"/>
      <c r="CL427" s="11"/>
      <c r="CM427" s="11"/>
      <c r="CN427" s="11"/>
      <c r="CO427" s="11"/>
      <c r="CP427" s="11"/>
      <c r="CQ427" s="11"/>
      <c r="CR427" s="11"/>
      <c r="CS427" s="11"/>
      <c r="CT427" s="11"/>
      <c r="CU427" s="11"/>
      <c r="CV427" s="11"/>
      <c r="CW427" s="11"/>
      <c r="CX427" s="11"/>
      <c r="CY427" s="11"/>
      <c r="CZ427" s="11"/>
      <c r="DA427" s="11"/>
      <c r="DB427" s="11"/>
      <c r="DC427" s="11"/>
      <c r="DD427" s="11"/>
      <c r="DE427" s="11"/>
      <c r="DF427" s="11"/>
      <c r="DG427" s="11"/>
      <c r="DH427" s="11"/>
      <c r="DI427" s="11"/>
      <c r="DJ427" s="11"/>
      <c r="DK427" s="11"/>
      <c r="DL427" s="11"/>
      <c r="DM427" s="11"/>
      <c r="DN427" s="11"/>
      <c r="DO427" s="11"/>
      <c r="DP427" s="11"/>
      <c r="DQ427" s="11"/>
      <c r="DR427" s="11"/>
      <c r="DS427" s="11"/>
      <c r="DT427" s="11"/>
      <c r="DU427" s="11"/>
      <c r="DV427" s="11"/>
      <c r="DW427" s="11"/>
      <c r="DX427" s="11"/>
      <c r="DY427" s="11"/>
      <c r="DZ427" s="11"/>
      <c r="EA427" s="11"/>
      <c r="EB427" s="11"/>
      <c r="EC427" s="11"/>
      <c r="ED427" s="11"/>
      <c r="EE427" s="11"/>
      <c r="EF427" s="11"/>
      <c r="EG427" s="11"/>
      <c r="EH427" s="11"/>
      <c r="EI427" s="11"/>
      <c r="EJ427" s="11"/>
      <c r="EK427" s="11"/>
      <c r="EL427" s="11"/>
      <c r="EM427" s="11"/>
      <c r="EN427" s="11"/>
      <c r="EO427" s="11"/>
      <c r="EP427" s="11"/>
      <c r="EQ427" s="11"/>
      <c r="ER427" s="11"/>
      <c r="ES427" s="11"/>
      <c r="ET427" s="11"/>
      <c r="EU427" s="11"/>
      <c r="EV427" s="11"/>
      <c r="EW427" s="11"/>
      <c r="EX427" s="11"/>
      <c r="EY427" s="11"/>
      <c r="EZ427" s="11"/>
      <c r="FA427" s="11"/>
      <c r="FB427" s="11"/>
      <c r="FC427" s="11"/>
      <c r="FD427" s="11"/>
    </row>
    <row r="428" spans="1:160" s="1" customFormat="1" ht="33" x14ac:dyDescent="0.25">
      <c r="A428" s="190"/>
      <c r="B428" s="42"/>
      <c r="C428" s="42"/>
      <c r="D428" s="42"/>
      <c r="E428" s="42"/>
      <c r="F428" s="42"/>
      <c r="G428" s="152" t="s">
        <v>259</v>
      </c>
      <c r="H428" s="183"/>
      <c r="I428" s="34"/>
      <c r="J428" s="34"/>
      <c r="K428" s="184"/>
      <c r="L428" s="292"/>
      <c r="M428" s="323"/>
      <c r="N428" s="34"/>
      <c r="O428" s="306">
        <f t="shared" si="62"/>
        <v>0</v>
      </c>
      <c r="P428" s="109"/>
      <c r="Q428" s="85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13"/>
      <c r="AS428" s="13"/>
      <c r="AT428" s="13"/>
      <c r="AU428" s="13"/>
      <c r="AV428" s="13"/>
      <c r="AW428" s="13"/>
      <c r="AX428" s="13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  <c r="BK428" s="11"/>
      <c r="BL428" s="11"/>
      <c r="BM428" s="11"/>
      <c r="BN428" s="11"/>
      <c r="BO428" s="11"/>
      <c r="BP428" s="11"/>
      <c r="BQ428" s="11"/>
      <c r="BR428" s="11"/>
      <c r="BS428" s="11"/>
      <c r="BT428" s="11"/>
      <c r="BU428" s="11"/>
      <c r="BV428" s="11"/>
      <c r="BW428" s="11"/>
      <c r="BX428" s="11"/>
      <c r="BY428" s="11"/>
      <c r="BZ428" s="11"/>
      <c r="CA428" s="11"/>
      <c r="CB428" s="11"/>
      <c r="CC428" s="11"/>
      <c r="CD428" s="11"/>
      <c r="CE428" s="11"/>
      <c r="CF428" s="11"/>
      <c r="CG428" s="11"/>
      <c r="CH428" s="11"/>
      <c r="CI428" s="11"/>
      <c r="CJ428" s="11"/>
      <c r="CK428" s="11"/>
      <c r="CL428" s="11"/>
      <c r="CM428" s="11"/>
      <c r="CN428" s="11"/>
      <c r="CO428" s="11"/>
      <c r="CP428" s="11"/>
      <c r="CQ428" s="11"/>
      <c r="CR428" s="11"/>
      <c r="CS428" s="11"/>
      <c r="CT428" s="11"/>
      <c r="CU428" s="11"/>
      <c r="CV428" s="11"/>
      <c r="CW428" s="11"/>
      <c r="CX428" s="11"/>
      <c r="CY428" s="11"/>
      <c r="CZ428" s="11"/>
      <c r="DA428" s="11"/>
      <c r="DB428" s="11"/>
      <c r="DC428" s="11"/>
      <c r="DD428" s="11"/>
      <c r="DE428" s="11"/>
      <c r="DF428" s="11"/>
      <c r="DG428" s="11"/>
      <c r="DH428" s="11"/>
      <c r="DI428" s="11"/>
      <c r="DJ428" s="11"/>
      <c r="DK428" s="11"/>
      <c r="DL428" s="11"/>
      <c r="DM428" s="11"/>
      <c r="DN428" s="11"/>
      <c r="DO428" s="11"/>
      <c r="DP428" s="11"/>
      <c r="DQ428" s="11"/>
      <c r="DR428" s="11"/>
      <c r="DS428" s="11"/>
      <c r="DT428" s="11"/>
      <c r="DU428" s="11"/>
      <c r="DV428" s="11"/>
      <c r="DW428" s="11"/>
      <c r="DX428" s="11"/>
      <c r="DY428" s="11"/>
      <c r="DZ428" s="11"/>
      <c r="EA428" s="11"/>
      <c r="EB428" s="11"/>
      <c r="EC428" s="11"/>
      <c r="ED428" s="11"/>
      <c r="EE428" s="11"/>
      <c r="EF428" s="11"/>
      <c r="EG428" s="11"/>
      <c r="EH428" s="11"/>
      <c r="EI428" s="11"/>
      <c r="EJ428" s="11"/>
      <c r="EK428" s="11"/>
      <c r="EL428" s="11"/>
      <c r="EM428" s="11"/>
      <c r="EN428" s="11"/>
      <c r="EO428" s="11"/>
      <c r="EP428" s="11"/>
      <c r="EQ428" s="11"/>
      <c r="ER428" s="11"/>
      <c r="ES428" s="11"/>
      <c r="ET428" s="11"/>
      <c r="EU428" s="11"/>
      <c r="EV428" s="11"/>
      <c r="EW428" s="11"/>
      <c r="EX428" s="11"/>
      <c r="EY428" s="11"/>
      <c r="EZ428" s="11"/>
      <c r="FA428" s="11"/>
      <c r="FB428" s="11"/>
      <c r="FC428" s="11"/>
      <c r="FD428" s="11"/>
    </row>
    <row r="429" spans="1:160" s="1" customFormat="1" ht="18" x14ac:dyDescent="0.25">
      <c r="A429" s="190"/>
      <c r="B429" s="42"/>
      <c r="C429" s="42"/>
      <c r="D429" s="42"/>
      <c r="E429" s="42"/>
      <c r="F429" s="42"/>
      <c r="G429" s="152" t="s">
        <v>260</v>
      </c>
      <c r="H429" s="183"/>
      <c r="I429" s="34"/>
      <c r="J429" s="34"/>
      <c r="K429" s="184"/>
      <c r="L429" s="292"/>
      <c r="M429" s="309">
        <v>10500</v>
      </c>
      <c r="N429" s="31">
        <v>3500</v>
      </c>
      <c r="O429" s="308">
        <f t="shared" si="62"/>
        <v>14000</v>
      </c>
      <c r="P429" s="109"/>
      <c r="Q429" s="85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13"/>
      <c r="AS429" s="13"/>
      <c r="AT429" s="13"/>
      <c r="AU429" s="13"/>
      <c r="AV429" s="13"/>
      <c r="AW429" s="13"/>
      <c r="AX429" s="13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  <c r="BK429" s="11"/>
      <c r="BL429" s="11"/>
      <c r="BM429" s="11"/>
      <c r="BN429" s="11"/>
      <c r="BO429" s="11"/>
      <c r="BP429" s="11"/>
      <c r="BQ429" s="11"/>
      <c r="BR429" s="11"/>
      <c r="BS429" s="11"/>
      <c r="BT429" s="11"/>
      <c r="BU429" s="11"/>
      <c r="BV429" s="11"/>
      <c r="BW429" s="11"/>
      <c r="BX429" s="11"/>
      <c r="BY429" s="11"/>
      <c r="BZ429" s="11"/>
      <c r="CA429" s="11"/>
      <c r="CB429" s="11"/>
      <c r="CC429" s="11"/>
      <c r="CD429" s="11"/>
      <c r="CE429" s="11"/>
      <c r="CF429" s="11"/>
      <c r="CG429" s="11"/>
      <c r="CH429" s="11"/>
      <c r="CI429" s="11"/>
      <c r="CJ429" s="11"/>
      <c r="CK429" s="11"/>
      <c r="CL429" s="11"/>
      <c r="CM429" s="11"/>
      <c r="CN429" s="11"/>
      <c r="CO429" s="11"/>
      <c r="CP429" s="11"/>
      <c r="CQ429" s="11"/>
      <c r="CR429" s="11"/>
      <c r="CS429" s="11"/>
      <c r="CT429" s="11"/>
      <c r="CU429" s="11"/>
      <c r="CV429" s="11"/>
      <c r="CW429" s="11"/>
      <c r="CX429" s="11"/>
      <c r="CY429" s="11"/>
      <c r="CZ429" s="11"/>
      <c r="DA429" s="11"/>
      <c r="DB429" s="11"/>
      <c r="DC429" s="11"/>
      <c r="DD429" s="11"/>
      <c r="DE429" s="11"/>
      <c r="DF429" s="11"/>
      <c r="DG429" s="11"/>
      <c r="DH429" s="11"/>
      <c r="DI429" s="11"/>
      <c r="DJ429" s="11"/>
      <c r="DK429" s="11"/>
      <c r="DL429" s="11"/>
      <c r="DM429" s="11"/>
      <c r="DN429" s="11"/>
      <c r="DO429" s="11"/>
      <c r="DP429" s="11"/>
      <c r="DQ429" s="11"/>
      <c r="DR429" s="11"/>
      <c r="DS429" s="11"/>
      <c r="DT429" s="11"/>
      <c r="DU429" s="11"/>
      <c r="DV429" s="11"/>
      <c r="DW429" s="11"/>
      <c r="DX429" s="11"/>
      <c r="DY429" s="11"/>
      <c r="DZ429" s="11"/>
      <c r="EA429" s="11"/>
      <c r="EB429" s="11"/>
      <c r="EC429" s="11"/>
      <c r="ED429" s="11"/>
      <c r="EE429" s="11"/>
      <c r="EF429" s="11"/>
      <c r="EG429" s="11"/>
      <c r="EH429" s="11"/>
      <c r="EI429" s="11"/>
      <c r="EJ429" s="11"/>
      <c r="EK429" s="11"/>
      <c r="EL429" s="11"/>
      <c r="EM429" s="11"/>
      <c r="EN429" s="11"/>
      <c r="EO429" s="11"/>
      <c r="EP429" s="11"/>
      <c r="EQ429" s="11"/>
      <c r="ER429" s="11"/>
      <c r="ES429" s="11"/>
      <c r="ET429" s="11"/>
      <c r="EU429" s="11"/>
      <c r="EV429" s="11"/>
      <c r="EW429" s="11"/>
      <c r="EX429" s="11"/>
      <c r="EY429" s="11"/>
      <c r="EZ429" s="11"/>
      <c r="FA429" s="11"/>
      <c r="FB429" s="11"/>
      <c r="FC429" s="11"/>
      <c r="FD429" s="11"/>
    </row>
    <row r="430" spans="1:160" s="1" customFormat="1" ht="18" x14ac:dyDescent="0.25">
      <c r="A430" s="190"/>
      <c r="B430" s="42"/>
      <c r="C430" s="42"/>
      <c r="D430" s="42"/>
      <c r="E430" s="42"/>
      <c r="F430" s="42"/>
      <c r="G430" s="152" t="s">
        <v>261</v>
      </c>
      <c r="H430" s="183"/>
      <c r="I430" s="34"/>
      <c r="J430" s="34"/>
      <c r="K430" s="184"/>
      <c r="L430" s="292"/>
      <c r="M430" s="309">
        <v>32047</v>
      </c>
      <c r="N430" s="31">
        <v>9833</v>
      </c>
      <c r="O430" s="308">
        <f t="shared" si="62"/>
        <v>41880</v>
      </c>
      <c r="P430" s="109"/>
      <c r="Q430" s="85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13"/>
      <c r="AS430" s="13"/>
      <c r="AT430" s="13"/>
      <c r="AU430" s="13"/>
      <c r="AV430" s="13"/>
      <c r="AW430" s="13"/>
      <c r="AX430" s="13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  <c r="BK430" s="11"/>
      <c r="BL430" s="11"/>
      <c r="BM430" s="11"/>
      <c r="BN430" s="11"/>
      <c r="BO430" s="11"/>
      <c r="BP430" s="11"/>
      <c r="BQ430" s="11"/>
      <c r="BR430" s="11"/>
      <c r="BS430" s="11"/>
      <c r="BT430" s="11"/>
      <c r="BU430" s="11"/>
      <c r="BV430" s="11"/>
      <c r="BW430" s="11"/>
      <c r="BX430" s="11"/>
      <c r="BY430" s="11"/>
      <c r="BZ430" s="11"/>
      <c r="CA430" s="11"/>
      <c r="CB430" s="11"/>
      <c r="CC430" s="11"/>
      <c r="CD430" s="11"/>
      <c r="CE430" s="11"/>
      <c r="CF430" s="11"/>
      <c r="CG430" s="11"/>
      <c r="CH430" s="11"/>
      <c r="CI430" s="11"/>
      <c r="CJ430" s="11"/>
      <c r="CK430" s="11"/>
      <c r="CL430" s="11"/>
      <c r="CM430" s="11"/>
      <c r="CN430" s="11"/>
      <c r="CO430" s="11"/>
      <c r="CP430" s="11"/>
      <c r="CQ430" s="11"/>
      <c r="CR430" s="11"/>
      <c r="CS430" s="11"/>
      <c r="CT430" s="11"/>
      <c r="CU430" s="11"/>
      <c r="CV430" s="11"/>
      <c r="CW430" s="11"/>
      <c r="CX430" s="11"/>
      <c r="CY430" s="11"/>
      <c r="CZ430" s="11"/>
      <c r="DA430" s="11"/>
      <c r="DB430" s="11"/>
      <c r="DC430" s="11"/>
      <c r="DD430" s="11"/>
      <c r="DE430" s="11"/>
      <c r="DF430" s="11"/>
      <c r="DG430" s="11"/>
      <c r="DH430" s="11"/>
      <c r="DI430" s="11"/>
      <c r="DJ430" s="11"/>
      <c r="DK430" s="11"/>
      <c r="DL430" s="11"/>
      <c r="DM430" s="11"/>
      <c r="DN430" s="11"/>
      <c r="DO430" s="11"/>
      <c r="DP430" s="11"/>
      <c r="DQ430" s="11"/>
      <c r="DR430" s="11"/>
      <c r="DS430" s="11"/>
      <c r="DT430" s="11"/>
      <c r="DU430" s="11"/>
      <c r="DV430" s="11"/>
      <c r="DW430" s="11"/>
      <c r="DX430" s="11"/>
      <c r="DY430" s="11"/>
      <c r="DZ430" s="11"/>
      <c r="EA430" s="11"/>
      <c r="EB430" s="11"/>
      <c r="EC430" s="11"/>
      <c r="ED430" s="11"/>
      <c r="EE430" s="11"/>
      <c r="EF430" s="11"/>
      <c r="EG430" s="11"/>
      <c r="EH430" s="11"/>
      <c r="EI430" s="11"/>
      <c r="EJ430" s="11"/>
      <c r="EK430" s="11"/>
      <c r="EL430" s="11"/>
      <c r="EM430" s="11"/>
      <c r="EN430" s="11"/>
      <c r="EO430" s="11"/>
      <c r="EP430" s="11"/>
      <c r="EQ430" s="11"/>
      <c r="ER430" s="11"/>
      <c r="ES430" s="11"/>
      <c r="ET430" s="11"/>
      <c r="EU430" s="11"/>
      <c r="EV430" s="11"/>
      <c r="EW430" s="11"/>
      <c r="EX430" s="11"/>
      <c r="EY430" s="11"/>
      <c r="EZ430" s="11"/>
      <c r="FA430" s="11"/>
      <c r="FB430" s="11"/>
      <c r="FC430" s="11"/>
      <c r="FD430" s="11"/>
    </row>
    <row r="431" spans="1:160" s="1" customFormat="1" ht="33" x14ac:dyDescent="0.25">
      <c r="A431" s="190"/>
      <c r="B431" s="42"/>
      <c r="C431" s="42"/>
      <c r="D431" s="42"/>
      <c r="E431" s="42"/>
      <c r="F431" s="42"/>
      <c r="G431" s="152" t="s">
        <v>360</v>
      </c>
      <c r="H431" s="183"/>
      <c r="I431" s="34"/>
      <c r="J431" s="34"/>
      <c r="K431" s="184"/>
      <c r="L431" s="292"/>
      <c r="M431" s="309">
        <v>155309</v>
      </c>
      <c r="N431" s="31">
        <v>34803</v>
      </c>
      <c r="O431" s="308">
        <f t="shared" si="62"/>
        <v>190112</v>
      </c>
      <c r="P431" s="109"/>
      <c r="Q431" s="85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13"/>
      <c r="AS431" s="13"/>
      <c r="AT431" s="13"/>
      <c r="AU431" s="13"/>
      <c r="AV431" s="13"/>
      <c r="AW431" s="13"/>
      <c r="AX431" s="13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  <c r="BJ431" s="11"/>
      <c r="BK431" s="11"/>
      <c r="BL431" s="11"/>
      <c r="BM431" s="11"/>
      <c r="BN431" s="11"/>
      <c r="BO431" s="11"/>
      <c r="BP431" s="11"/>
      <c r="BQ431" s="11"/>
      <c r="BR431" s="11"/>
      <c r="BS431" s="11"/>
      <c r="BT431" s="11"/>
      <c r="BU431" s="11"/>
      <c r="BV431" s="11"/>
      <c r="BW431" s="11"/>
      <c r="BX431" s="11"/>
      <c r="BY431" s="11"/>
      <c r="BZ431" s="11"/>
      <c r="CA431" s="11"/>
      <c r="CB431" s="11"/>
      <c r="CC431" s="11"/>
      <c r="CD431" s="11"/>
      <c r="CE431" s="11"/>
      <c r="CF431" s="11"/>
      <c r="CG431" s="11"/>
      <c r="CH431" s="11"/>
      <c r="CI431" s="11"/>
      <c r="CJ431" s="11"/>
      <c r="CK431" s="11"/>
      <c r="CL431" s="11"/>
      <c r="CM431" s="11"/>
      <c r="CN431" s="11"/>
      <c r="CO431" s="11"/>
      <c r="CP431" s="11"/>
      <c r="CQ431" s="11"/>
      <c r="CR431" s="11"/>
      <c r="CS431" s="11"/>
      <c r="CT431" s="11"/>
      <c r="CU431" s="11"/>
      <c r="CV431" s="11"/>
      <c r="CW431" s="11"/>
      <c r="CX431" s="11"/>
      <c r="CY431" s="11"/>
      <c r="CZ431" s="11"/>
      <c r="DA431" s="11"/>
      <c r="DB431" s="11"/>
      <c r="DC431" s="11"/>
      <c r="DD431" s="11"/>
      <c r="DE431" s="11"/>
      <c r="DF431" s="11"/>
      <c r="DG431" s="11"/>
      <c r="DH431" s="11"/>
      <c r="DI431" s="11"/>
      <c r="DJ431" s="11"/>
      <c r="DK431" s="11"/>
      <c r="DL431" s="11"/>
      <c r="DM431" s="11"/>
      <c r="DN431" s="11"/>
      <c r="DO431" s="11"/>
      <c r="DP431" s="11"/>
      <c r="DQ431" s="11"/>
      <c r="DR431" s="11"/>
      <c r="DS431" s="11"/>
      <c r="DT431" s="11"/>
      <c r="DU431" s="11"/>
      <c r="DV431" s="11"/>
      <c r="DW431" s="11"/>
      <c r="DX431" s="11"/>
      <c r="DY431" s="11"/>
      <c r="DZ431" s="11"/>
      <c r="EA431" s="11"/>
      <c r="EB431" s="11"/>
      <c r="EC431" s="11"/>
      <c r="ED431" s="11"/>
      <c r="EE431" s="11"/>
      <c r="EF431" s="11"/>
      <c r="EG431" s="11"/>
      <c r="EH431" s="11"/>
      <c r="EI431" s="11"/>
      <c r="EJ431" s="11"/>
      <c r="EK431" s="11"/>
      <c r="EL431" s="11"/>
      <c r="EM431" s="11"/>
      <c r="EN431" s="11"/>
      <c r="EO431" s="11"/>
      <c r="EP431" s="11"/>
      <c r="EQ431" s="11"/>
      <c r="ER431" s="11"/>
      <c r="ES431" s="11"/>
      <c r="ET431" s="11"/>
      <c r="EU431" s="11"/>
      <c r="EV431" s="11"/>
      <c r="EW431" s="11"/>
      <c r="EX431" s="11"/>
      <c r="EY431" s="11"/>
      <c r="EZ431" s="11"/>
      <c r="FA431" s="11"/>
      <c r="FB431" s="11"/>
      <c r="FC431" s="11"/>
      <c r="FD431" s="11"/>
    </row>
    <row r="432" spans="1:160" ht="18" x14ac:dyDescent="0.2">
      <c r="A432" s="191"/>
      <c r="B432" s="122"/>
      <c r="C432" s="122"/>
      <c r="D432" s="122"/>
      <c r="E432" s="122"/>
      <c r="F432" s="122"/>
      <c r="G432" s="153" t="s">
        <v>262</v>
      </c>
      <c r="H432" s="181"/>
      <c r="I432" s="31"/>
      <c r="J432" s="31"/>
      <c r="K432" s="184"/>
      <c r="L432" s="284"/>
      <c r="M432" s="309"/>
      <c r="N432" s="31"/>
      <c r="O432" s="308">
        <f t="shared" si="62"/>
        <v>0</v>
      </c>
      <c r="P432" s="108"/>
      <c r="Q432" s="84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</row>
    <row r="433" spans="1:160" ht="49.5" x14ac:dyDescent="0.2">
      <c r="A433" s="191"/>
      <c r="B433" s="122"/>
      <c r="C433" s="122"/>
      <c r="D433" s="42">
        <v>58</v>
      </c>
      <c r="E433" s="122"/>
      <c r="F433" s="122"/>
      <c r="G433" s="152" t="s">
        <v>365</v>
      </c>
      <c r="H433" s="183">
        <f>+H434+H435</f>
        <v>5398000</v>
      </c>
      <c r="I433" s="34">
        <f>+I434+I435</f>
        <v>5398000</v>
      </c>
      <c r="J433" s="34">
        <f>+J434+J435</f>
        <v>0</v>
      </c>
      <c r="K433" s="184">
        <f>ROUND(I433/H433*100,2)</f>
        <v>100</v>
      </c>
      <c r="L433" s="292">
        <f>+L434+L435</f>
        <v>5398000</v>
      </c>
      <c r="M433" s="323">
        <f>+M434+M435</f>
        <v>4490980</v>
      </c>
      <c r="N433" s="34">
        <f>+N434+N435</f>
        <v>861226</v>
      </c>
      <c r="O433" s="317">
        <f t="shared" si="62"/>
        <v>5352206</v>
      </c>
      <c r="P433" s="108"/>
      <c r="Q433" s="84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</row>
    <row r="434" spans="1:160" ht="18" x14ac:dyDescent="0.2">
      <c r="A434" s="191"/>
      <c r="B434" s="122"/>
      <c r="C434" s="122"/>
      <c r="D434" s="122"/>
      <c r="E434" s="123" t="s">
        <v>56</v>
      </c>
      <c r="F434" s="122"/>
      <c r="G434" s="153" t="s">
        <v>377</v>
      </c>
      <c r="H434" s="181">
        <v>813000</v>
      </c>
      <c r="I434" s="31">
        <v>813000</v>
      </c>
      <c r="J434" s="31">
        <f>H434-I434</f>
        <v>0</v>
      </c>
      <c r="K434" s="184">
        <f>ROUND(I434/H434*100,2)</f>
        <v>100</v>
      </c>
      <c r="L434" s="284">
        <v>813000</v>
      </c>
      <c r="M434" s="309">
        <v>674836</v>
      </c>
      <c r="N434" s="31">
        <v>129462</v>
      </c>
      <c r="O434" s="308">
        <f t="shared" si="62"/>
        <v>804298</v>
      </c>
      <c r="P434" s="108"/>
      <c r="Q434" s="84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</row>
    <row r="435" spans="1:160" ht="18" x14ac:dyDescent="0.2">
      <c r="A435" s="191"/>
      <c r="B435" s="122"/>
      <c r="C435" s="122"/>
      <c r="D435" s="122"/>
      <c r="E435" s="123" t="s">
        <v>58</v>
      </c>
      <c r="F435" s="122"/>
      <c r="G435" s="153" t="s">
        <v>378</v>
      </c>
      <c r="H435" s="181">
        <v>4585000</v>
      </c>
      <c r="I435" s="31">
        <v>4585000</v>
      </c>
      <c r="J435" s="31">
        <f>H435-I435</f>
        <v>0</v>
      </c>
      <c r="K435" s="184">
        <f>ROUND(I435/H435*100,2)</f>
        <v>100</v>
      </c>
      <c r="L435" s="284">
        <v>4585000</v>
      </c>
      <c r="M435" s="309">
        <v>3816144</v>
      </c>
      <c r="N435" s="31">
        <v>731764</v>
      </c>
      <c r="O435" s="308">
        <f t="shared" si="62"/>
        <v>4547908</v>
      </c>
      <c r="P435" s="108"/>
      <c r="Q435" s="84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</row>
    <row r="436" spans="1:160" ht="18" x14ac:dyDescent="0.2">
      <c r="A436" s="190"/>
      <c r="B436" s="42"/>
      <c r="C436" s="42"/>
      <c r="D436" s="42">
        <v>79</v>
      </c>
      <c r="E436" s="42"/>
      <c r="F436" s="42"/>
      <c r="G436" s="160" t="s">
        <v>263</v>
      </c>
      <c r="H436" s="176">
        <f>H437</f>
        <v>0</v>
      </c>
      <c r="I436" s="33">
        <f>I437</f>
        <v>0</v>
      </c>
      <c r="J436" s="33">
        <f>J437</f>
        <v>0</v>
      </c>
      <c r="K436" s="184"/>
      <c r="L436" s="71">
        <f t="shared" ref="L436:O436" si="63">L437</f>
        <v>0</v>
      </c>
      <c r="M436" s="48">
        <f t="shared" si="63"/>
        <v>0</v>
      </c>
      <c r="N436" s="33"/>
      <c r="O436" s="317">
        <f t="shared" si="63"/>
        <v>0</v>
      </c>
      <c r="P436" s="108"/>
      <c r="Q436" s="82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  <c r="DE436" s="4"/>
      <c r="DF436" s="4"/>
      <c r="DG436" s="4"/>
      <c r="DH436" s="4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</row>
    <row r="437" spans="1:160" ht="18" x14ac:dyDescent="0.2">
      <c r="A437" s="190"/>
      <c r="B437" s="42"/>
      <c r="C437" s="42"/>
      <c r="D437" s="42">
        <v>80</v>
      </c>
      <c r="E437" s="42"/>
      <c r="F437" s="42"/>
      <c r="G437" s="160" t="s">
        <v>264</v>
      </c>
      <c r="H437" s="176">
        <f>H438+H439</f>
        <v>0</v>
      </c>
      <c r="I437" s="33">
        <f>I438+I439</f>
        <v>0</v>
      </c>
      <c r="J437" s="33">
        <f>J438+J439</f>
        <v>0</v>
      </c>
      <c r="K437" s="184"/>
      <c r="L437" s="71">
        <f t="shared" ref="L437:O437" si="64">L438+L439</f>
        <v>0</v>
      </c>
      <c r="M437" s="48">
        <f t="shared" si="64"/>
        <v>0</v>
      </c>
      <c r="N437" s="33">
        <f t="shared" si="64"/>
        <v>0</v>
      </c>
      <c r="O437" s="317">
        <f t="shared" si="64"/>
        <v>0</v>
      </c>
      <c r="P437" s="108"/>
      <c r="Q437" s="82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  <c r="DG437" s="4"/>
      <c r="DH437" s="4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</row>
    <row r="438" spans="1:160" ht="33" x14ac:dyDescent="0.2">
      <c r="A438" s="191"/>
      <c r="B438" s="122"/>
      <c r="C438" s="122"/>
      <c r="D438" s="122"/>
      <c r="E438" s="122" t="s">
        <v>7</v>
      </c>
      <c r="F438" s="122"/>
      <c r="G438" s="153" t="s">
        <v>265</v>
      </c>
      <c r="H438" s="181"/>
      <c r="I438" s="31"/>
      <c r="J438" s="31"/>
      <c r="K438" s="184"/>
      <c r="L438" s="284"/>
      <c r="M438" s="309"/>
      <c r="N438" s="31"/>
      <c r="O438" s="326">
        <f>M438+N438</f>
        <v>0</v>
      </c>
      <c r="P438" s="108"/>
      <c r="Q438" s="82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  <c r="DG438" s="4"/>
      <c r="DH438" s="4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</row>
    <row r="439" spans="1:160" ht="33" x14ac:dyDescent="0.2">
      <c r="A439" s="191"/>
      <c r="B439" s="122"/>
      <c r="C439" s="122"/>
      <c r="D439" s="122"/>
      <c r="E439" s="122" t="s">
        <v>111</v>
      </c>
      <c r="F439" s="122"/>
      <c r="G439" s="153" t="s">
        <v>266</v>
      </c>
      <c r="H439" s="181"/>
      <c r="I439" s="31"/>
      <c r="J439" s="31"/>
      <c r="K439" s="184"/>
      <c r="L439" s="284"/>
      <c r="M439" s="309"/>
      <c r="N439" s="31"/>
      <c r="O439" s="326">
        <f>M439+N439</f>
        <v>0</v>
      </c>
      <c r="P439" s="108"/>
      <c r="Q439" s="82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  <c r="DE439" s="4"/>
      <c r="DF439" s="4"/>
      <c r="DG439" s="4"/>
      <c r="DH439" s="4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</row>
    <row r="440" spans="1:160" ht="18" x14ac:dyDescent="0.2">
      <c r="A440" s="197"/>
      <c r="B440" s="129"/>
      <c r="C440" s="129"/>
      <c r="D440" s="129">
        <v>85</v>
      </c>
      <c r="E440" s="129"/>
      <c r="F440" s="129"/>
      <c r="G440" s="162" t="s">
        <v>87</v>
      </c>
      <c r="H440" s="185"/>
      <c r="I440" s="119">
        <v>-6501</v>
      </c>
      <c r="J440" s="119"/>
      <c r="K440" s="180"/>
      <c r="L440" s="293"/>
      <c r="M440" s="324">
        <v>-6501</v>
      </c>
      <c r="N440" s="119">
        <v>-776</v>
      </c>
      <c r="O440" s="330">
        <f>M440+N440</f>
        <v>-7277</v>
      </c>
      <c r="P440" s="108"/>
      <c r="Q440" s="82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  <c r="DE440" s="4"/>
      <c r="DF440" s="4"/>
      <c r="DG440" s="4"/>
      <c r="DH440" s="4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</row>
    <row r="441" spans="1:160" ht="18" x14ac:dyDescent="0.2">
      <c r="A441" s="191"/>
      <c r="B441" s="122"/>
      <c r="C441" s="122"/>
      <c r="D441" s="122"/>
      <c r="E441" s="122"/>
      <c r="F441" s="122"/>
      <c r="G441" s="153" t="s">
        <v>149</v>
      </c>
      <c r="H441" s="181"/>
      <c r="I441" s="31"/>
      <c r="J441" s="31"/>
      <c r="K441" s="184"/>
      <c r="L441" s="284"/>
      <c r="M441" s="309"/>
      <c r="N441" s="31"/>
      <c r="O441" s="326"/>
      <c r="P441" s="108"/>
      <c r="Q441" s="82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F441" s="4"/>
      <c r="DG441" s="4"/>
      <c r="DH441" s="4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</row>
    <row r="442" spans="1:160" ht="18" x14ac:dyDescent="0.2">
      <c r="A442" s="192" t="s">
        <v>226</v>
      </c>
      <c r="B442" s="124" t="s">
        <v>18</v>
      </c>
      <c r="C442" s="124"/>
      <c r="D442" s="124"/>
      <c r="E442" s="124"/>
      <c r="F442" s="124"/>
      <c r="G442" s="154" t="s">
        <v>361</v>
      </c>
      <c r="H442" s="178">
        <f>SUM(H443:H445)</f>
        <v>7929000</v>
      </c>
      <c r="I442" s="64">
        <f>SUM(I443:I445)</f>
        <v>7670299</v>
      </c>
      <c r="J442" s="226">
        <f t="shared" ref="J442:J447" si="65">H442-I442</f>
        <v>258701</v>
      </c>
      <c r="K442" s="175">
        <f t="shared" ref="K442:K471" si="66">ROUND(I442/H442*100,2)</f>
        <v>96.74</v>
      </c>
      <c r="L442" s="289">
        <f>SUM(L443:L445)</f>
        <v>7629500</v>
      </c>
      <c r="M442" s="65">
        <f>SUM(M443:M445)</f>
        <v>6329607</v>
      </c>
      <c r="N442" s="64">
        <f>SUM(N443:N445)</f>
        <v>1229294</v>
      </c>
      <c r="O442" s="318">
        <f>SUM(O443:O445)</f>
        <v>7558901</v>
      </c>
      <c r="P442" s="108"/>
      <c r="Q442" s="82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F442" s="4"/>
      <c r="DG442" s="4"/>
      <c r="DH442" s="4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</row>
    <row r="443" spans="1:160" ht="18" x14ac:dyDescent="0.2">
      <c r="A443" s="192"/>
      <c r="B443" s="124"/>
      <c r="C443" s="124" t="s">
        <v>7</v>
      </c>
      <c r="D443" s="124"/>
      <c r="E443" s="124"/>
      <c r="F443" s="124"/>
      <c r="G443" s="154" t="s">
        <v>362</v>
      </c>
      <c r="H443" s="178">
        <f>H384+H390</f>
        <v>254000</v>
      </c>
      <c r="I443" s="64">
        <f>I384+I390</f>
        <v>6499</v>
      </c>
      <c r="J443" s="226">
        <f t="shared" si="65"/>
        <v>247501</v>
      </c>
      <c r="K443" s="175">
        <f t="shared" si="66"/>
        <v>2.56</v>
      </c>
      <c r="L443" s="289">
        <f>L384+L390</f>
        <v>6500</v>
      </c>
      <c r="M443" s="65">
        <f>M384+M390</f>
        <v>6499</v>
      </c>
      <c r="N443" s="64">
        <f>N384+N390</f>
        <v>0</v>
      </c>
      <c r="O443" s="318">
        <f>O384+O390</f>
        <v>6499</v>
      </c>
      <c r="P443" s="108"/>
      <c r="Q443" s="82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  <c r="DE443" s="4"/>
      <c r="DF443" s="4"/>
      <c r="DG443" s="4"/>
      <c r="DH443" s="4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</row>
    <row r="444" spans="1:160" ht="18" x14ac:dyDescent="0.2">
      <c r="A444" s="192"/>
      <c r="B444" s="124"/>
      <c r="C444" s="124" t="s">
        <v>136</v>
      </c>
      <c r="D444" s="124"/>
      <c r="E444" s="124"/>
      <c r="F444" s="124"/>
      <c r="G444" s="154" t="s">
        <v>363</v>
      </c>
      <c r="H444" s="178">
        <f>H387+H406</f>
        <v>2277000</v>
      </c>
      <c r="I444" s="64">
        <f>I387+I406</f>
        <v>2265800</v>
      </c>
      <c r="J444" s="226">
        <f t="shared" si="65"/>
        <v>11200</v>
      </c>
      <c r="K444" s="175">
        <f t="shared" si="66"/>
        <v>99.51</v>
      </c>
      <c r="L444" s="289">
        <f>L387+L406</f>
        <v>2225000</v>
      </c>
      <c r="M444" s="65">
        <f>M387+M406</f>
        <v>1838629</v>
      </c>
      <c r="N444" s="64">
        <f>N387+N406</f>
        <v>368844</v>
      </c>
      <c r="O444" s="318">
        <f>O387+O406</f>
        <v>2207473</v>
      </c>
      <c r="P444" s="108"/>
      <c r="Q444" s="82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F444" s="4"/>
      <c r="DG444" s="4"/>
      <c r="DH444" s="4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</row>
    <row r="445" spans="1:160" ht="18" x14ac:dyDescent="0.2">
      <c r="A445" s="192"/>
      <c r="B445" s="124"/>
      <c r="C445" s="124" t="s">
        <v>91</v>
      </c>
      <c r="D445" s="124"/>
      <c r="E445" s="124"/>
      <c r="F445" s="124"/>
      <c r="G445" s="154" t="s">
        <v>364</v>
      </c>
      <c r="H445" s="178">
        <f>H382-H443-H444</f>
        <v>5398000</v>
      </c>
      <c r="I445" s="64">
        <f>I382-I443-I444</f>
        <v>5398000</v>
      </c>
      <c r="J445" s="226">
        <f t="shared" si="65"/>
        <v>0</v>
      </c>
      <c r="K445" s="175">
        <f t="shared" si="66"/>
        <v>100</v>
      </c>
      <c r="L445" s="289">
        <f>L382-L443-L444</f>
        <v>5398000</v>
      </c>
      <c r="M445" s="65">
        <f>M382-M443-M444</f>
        <v>4484479</v>
      </c>
      <c r="N445" s="64">
        <f>N382-N443-N444</f>
        <v>860450</v>
      </c>
      <c r="O445" s="318">
        <f>O382-O443-O444</f>
        <v>5344929</v>
      </c>
      <c r="P445" s="108"/>
      <c r="Q445" s="82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F445" s="4"/>
      <c r="DG445" s="4"/>
      <c r="DH445" s="4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</row>
    <row r="446" spans="1:160" ht="18" x14ac:dyDescent="0.2">
      <c r="A446" s="192">
        <v>8904</v>
      </c>
      <c r="B446" s="124" t="s">
        <v>20</v>
      </c>
      <c r="C446" s="124"/>
      <c r="D446" s="124"/>
      <c r="E446" s="124"/>
      <c r="F446" s="124"/>
      <c r="G446" s="154" t="s">
        <v>267</v>
      </c>
      <c r="H446" s="178">
        <f>+H155+H382</f>
        <v>21059000</v>
      </c>
      <c r="I446" s="64">
        <f>+I155+I382</f>
        <v>20288400</v>
      </c>
      <c r="J446" s="226">
        <f t="shared" si="65"/>
        <v>770600</v>
      </c>
      <c r="K446" s="175">
        <f t="shared" si="66"/>
        <v>96.34</v>
      </c>
      <c r="L446" s="289">
        <f>+L155+L382</f>
        <v>15025900</v>
      </c>
      <c r="M446" s="65">
        <f>+M155+M382</f>
        <v>12304029</v>
      </c>
      <c r="N446" s="64">
        <f>+N155+N382</f>
        <v>2337209.9</v>
      </c>
      <c r="O446" s="318">
        <f>+O155+O382</f>
        <v>14641238.9</v>
      </c>
      <c r="P446" s="108"/>
      <c r="Q446" s="82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  <c r="DE446" s="4"/>
      <c r="DF446" s="4"/>
      <c r="DG446" s="4"/>
      <c r="DH446" s="4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</row>
    <row r="447" spans="1:160" ht="18" x14ac:dyDescent="0.2">
      <c r="A447" s="192"/>
      <c r="B447" s="124" t="s">
        <v>18</v>
      </c>
      <c r="C447" s="124"/>
      <c r="D447" s="124"/>
      <c r="E447" s="124"/>
      <c r="F447" s="124"/>
      <c r="G447" s="154" t="s">
        <v>268</v>
      </c>
      <c r="H447" s="178">
        <f>+H98</f>
        <v>276430</v>
      </c>
      <c r="I447" s="64">
        <f>+I98</f>
        <v>216147</v>
      </c>
      <c r="J447" s="226">
        <f t="shared" si="65"/>
        <v>60283</v>
      </c>
      <c r="K447" s="175">
        <f t="shared" si="66"/>
        <v>78.19</v>
      </c>
      <c r="L447" s="289">
        <f>+L98</f>
        <v>170500</v>
      </c>
      <c r="M447" s="65">
        <f>+M98</f>
        <v>83526</v>
      </c>
      <c r="N447" s="64">
        <f>+N98</f>
        <v>7536</v>
      </c>
      <c r="O447" s="318">
        <f>+O98</f>
        <v>91062</v>
      </c>
      <c r="P447" s="108"/>
      <c r="Q447" s="82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  <c r="DE447" s="4"/>
      <c r="DF447" s="4"/>
      <c r="DG447" s="4"/>
      <c r="DH447" s="4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</row>
    <row r="448" spans="1:160" ht="18" x14ac:dyDescent="0.2">
      <c r="A448" s="360" t="s">
        <v>269</v>
      </c>
      <c r="B448" s="361"/>
      <c r="C448" s="361"/>
      <c r="D448" s="361"/>
      <c r="E448" s="361"/>
      <c r="F448" s="361"/>
      <c r="G448" s="228" t="s">
        <v>270</v>
      </c>
      <c r="H448" s="229"/>
      <c r="I448" s="230"/>
      <c r="J448" s="230"/>
      <c r="K448" s="227"/>
      <c r="L448" s="296">
        <f>L9-L55</f>
        <v>39170600</v>
      </c>
      <c r="M448" s="331">
        <f>M9-M55</f>
        <v>51639852</v>
      </c>
      <c r="N448" s="230">
        <f>N9-N55</f>
        <v>-2344745.9</v>
      </c>
      <c r="O448" s="332">
        <f>O9-O55</f>
        <v>49295106.100000001</v>
      </c>
      <c r="P448" s="108"/>
      <c r="Q448" s="82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  <c r="DE448" s="4"/>
      <c r="DF448" s="4"/>
      <c r="DG448" s="4"/>
      <c r="DH448" s="4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</row>
    <row r="449" spans="1:160" ht="18" x14ac:dyDescent="0.2">
      <c r="A449" s="231"/>
      <c r="B449" s="232" t="s">
        <v>89</v>
      </c>
      <c r="C449" s="232"/>
      <c r="D449" s="232"/>
      <c r="E449" s="232"/>
      <c r="F449" s="232"/>
      <c r="G449" s="228" t="s">
        <v>271</v>
      </c>
      <c r="H449" s="229"/>
      <c r="I449" s="230"/>
      <c r="J449" s="230"/>
      <c r="K449" s="227"/>
      <c r="L449" s="296">
        <f t="shared" ref="L449:O450" si="67">+L48-L446</f>
        <v>-8637900</v>
      </c>
      <c r="M449" s="331">
        <f t="shared" si="67"/>
        <v>-5176559</v>
      </c>
      <c r="N449" s="230">
        <f t="shared" si="67"/>
        <v>-2337209.9</v>
      </c>
      <c r="O449" s="332">
        <f t="shared" si="67"/>
        <v>-7513768.9000000004</v>
      </c>
      <c r="P449" s="108"/>
      <c r="Q449" s="82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  <c r="DE449" s="4"/>
      <c r="DF449" s="4"/>
      <c r="DG449" s="4"/>
      <c r="DH449" s="4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</row>
    <row r="450" spans="1:160" ht="18" x14ac:dyDescent="0.2">
      <c r="A450" s="231"/>
      <c r="B450" s="232">
        <v>11</v>
      </c>
      <c r="C450" s="232"/>
      <c r="D450" s="232"/>
      <c r="E450" s="232"/>
      <c r="F450" s="232"/>
      <c r="G450" s="228" t="s">
        <v>272</v>
      </c>
      <c r="H450" s="229"/>
      <c r="I450" s="230"/>
      <c r="J450" s="230"/>
      <c r="K450" s="227"/>
      <c r="L450" s="296">
        <f t="shared" si="67"/>
        <v>1307500</v>
      </c>
      <c r="M450" s="331">
        <f t="shared" si="67"/>
        <v>1476273</v>
      </c>
      <c r="N450" s="230">
        <f t="shared" si="67"/>
        <v>-7536</v>
      </c>
      <c r="O450" s="332">
        <f t="shared" si="67"/>
        <v>1468737</v>
      </c>
      <c r="P450" s="108"/>
      <c r="Q450" s="82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</row>
    <row r="451" spans="1:160" ht="0.75" customHeight="1" x14ac:dyDescent="0.2">
      <c r="A451" s="234"/>
      <c r="B451" s="235"/>
      <c r="C451" s="235"/>
      <c r="D451" s="235"/>
      <c r="E451" s="235"/>
      <c r="F451" s="235"/>
      <c r="G451" s="236"/>
      <c r="H451" s="237"/>
      <c r="I451" s="49"/>
      <c r="J451" s="49"/>
      <c r="K451" s="238"/>
      <c r="L451" s="73"/>
      <c r="M451" s="333"/>
      <c r="N451" s="49"/>
      <c r="O451" s="334"/>
      <c r="P451" s="108"/>
      <c r="Q451" s="82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</row>
    <row r="452" spans="1:160" ht="18" hidden="1" x14ac:dyDescent="0.2">
      <c r="A452" s="242">
        <v>5008</v>
      </c>
      <c r="B452" s="243"/>
      <c r="C452" s="243"/>
      <c r="D452" s="243"/>
      <c r="E452" s="243"/>
      <c r="F452" s="243"/>
      <c r="G452" s="244" t="s">
        <v>64</v>
      </c>
      <c r="H452" s="245">
        <f>+H453+H456</f>
        <v>0</v>
      </c>
      <c r="I452" s="246">
        <f>+I453+I456</f>
        <v>0</v>
      </c>
      <c r="J452" s="246">
        <f>+J453+J456</f>
        <v>0</v>
      </c>
      <c r="K452" s="247" t="e">
        <f t="shared" si="66"/>
        <v>#DIV/0!</v>
      </c>
      <c r="L452" s="267">
        <f t="shared" ref="L452:O452" si="68">+L453+L456</f>
        <v>0</v>
      </c>
      <c r="M452" s="50">
        <f t="shared" si="68"/>
        <v>0</v>
      </c>
      <c r="N452" s="246">
        <f t="shared" si="68"/>
        <v>0</v>
      </c>
      <c r="O452" s="335">
        <f t="shared" si="68"/>
        <v>0</v>
      </c>
      <c r="P452" s="108"/>
      <c r="Q452" s="82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</row>
    <row r="453" spans="1:160" ht="18" hidden="1" x14ac:dyDescent="0.2">
      <c r="A453" s="190"/>
      <c r="B453" s="42"/>
      <c r="C453" s="42"/>
      <c r="D453" s="123" t="s">
        <v>56</v>
      </c>
      <c r="E453" s="122"/>
      <c r="F453" s="122"/>
      <c r="G453" s="160" t="s">
        <v>153</v>
      </c>
      <c r="H453" s="176">
        <f>+H454+H455</f>
        <v>0</v>
      </c>
      <c r="I453" s="33">
        <f>+I454+I455</f>
        <v>0</v>
      </c>
      <c r="J453" s="33">
        <f>+J454+J455</f>
        <v>0</v>
      </c>
      <c r="K453" s="184" t="e">
        <f t="shared" si="66"/>
        <v>#DIV/0!</v>
      </c>
      <c r="L453" s="71">
        <f t="shared" ref="L453:O453" si="69">+L454+L455</f>
        <v>0</v>
      </c>
      <c r="M453" s="48">
        <f t="shared" si="69"/>
        <v>0</v>
      </c>
      <c r="N453" s="33">
        <f t="shared" si="69"/>
        <v>0</v>
      </c>
      <c r="O453" s="317">
        <f t="shared" si="69"/>
        <v>0</v>
      </c>
      <c r="P453" s="108"/>
      <c r="Q453" s="82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</row>
    <row r="454" spans="1:160" ht="18" hidden="1" x14ac:dyDescent="0.2">
      <c r="A454" s="190"/>
      <c r="B454" s="42"/>
      <c r="C454" s="42"/>
      <c r="D454" s="123" t="s">
        <v>69</v>
      </c>
      <c r="E454" s="122"/>
      <c r="F454" s="122"/>
      <c r="G454" s="160" t="s">
        <v>273</v>
      </c>
      <c r="H454" s="176">
        <f>+H459</f>
        <v>0</v>
      </c>
      <c r="I454" s="33">
        <f>+I459</f>
        <v>0</v>
      </c>
      <c r="J454" s="33">
        <f>+J459</f>
        <v>0</v>
      </c>
      <c r="K454" s="184" t="e">
        <f t="shared" si="66"/>
        <v>#DIV/0!</v>
      </c>
      <c r="L454" s="71">
        <f t="shared" ref="L454:O454" si="70">+L459</f>
        <v>0</v>
      </c>
      <c r="M454" s="48">
        <f t="shared" si="70"/>
        <v>0</v>
      </c>
      <c r="N454" s="33">
        <f t="shared" si="70"/>
        <v>0</v>
      </c>
      <c r="O454" s="317">
        <f t="shared" si="70"/>
        <v>0</v>
      </c>
      <c r="P454" s="108"/>
      <c r="Q454" s="82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</row>
    <row r="455" spans="1:160" ht="18" hidden="1" x14ac:dyDescent="0.2">
      <c r="A455" s="190"/>
      <c r="B455" s="42"/>
      <c r="C455" s="42"/>
      <c r="D455" s="123" t="s">
        <v>71</v>
      </c>
      <c r="E455" s="122"/>
      <c r="F455" s="122"/>
      <c r="G455" s="160" t="s">
        <v>274</v>
      </c>
      <c r="H455" s="176">
        <f>+H463</f>
        <v>0</v>
      </c>
      <c r="I455" s="33">
        <f>+I463</f>
        <v>0</v>
      </c>
      <c r="J455" s="33">
        <f>+J463</f>
        <v>0</v>
      </c>
      <c r="K455" s="184" t="e">
        <f t="shared" si="66"/>
        <v>#DIV/0!</v>
      </c>
      <c r="L455" s="71">
        <f t="shared" ref="L455:O455" si="71">+L463</f>
        <v>0</v>
      </c>
      <c r="M455" s="48">
        <f t="shared" si="71"/>
        <v>0</v>
      </c>
      <c r="N455" s="33">
        <f t="shared" si="71"/>
        <v>0</v>
      </c>
      <c r="O455" s="317">
        <f t="shared" si="71"/>
        <v>0</v>
      </c>
      <c r="P455" s="108"/>
      <c r="Q455" s="82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</row>
    <row r="456" spans="1:160" ht="18.75" hidden="1" thickBot="1" x14ac:dyDescent="0.25">
      <c r="A456" s="200"/>
      <c r="B456" s="201"/>
      <c r="C456" s="201"/>
      <c r="D456" s="203" t="s">
        <v>85</v>
      </c>
      <c r="E456" s="202"/>
      <c r="F456" s="202"/>
      <c r="G456" s="248" t="s">
        <v>162</v>
      </c>
      <c r="H456" s="205">
        <f>+H468</f>
        <v>0</v>
      </c>
      <c r="I456" s="206">
        <f>+I468</f>
        <v>0</v>
      </c>
      <c r="J456" s="206">
        <f>+J468</f>
        <v>0</v>
      </c>
      <c r="K456" s="233" t="e">
        <f t="shared" si="66"/>
        <v>#DIV/0!</v>
      </c>
      <c r="L456" s="297">
        <f t="shared" ref="L456:O456" si="72">+L468</f>
        <v>0</v>
      </c>
      <c r="M456" s="336">
        <f t="shared" si="72"/>
        <v>0</v>
      </c>
      <c r="N456" s="206">
        <f t="shared" si="72"/>
        <v>0</v>
      </c>
      <c r="O456" s="337">
        <f t="shared" si="72"/>
        <v>0</v>
      </c>
      <c r="P456" s="108"/>
      <c r="Q456" s="82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</row>
    <row r="457" spans="1:160" ht="16.5" hidden="1" customHeight="1" x14ac:dyDescent="0.2">
      <c r="A457" s="213">
        <v>8008</v>
      </c>
      <c r="B457" s="214"/>
      <c r="C457" s="214"/>
      <c r="D457" s="214"/>
      <c r="E457" s="214"/>
      <c r="F457" s="214"/>
      <c r="G457" s="239" t="s">
        <v>227</v>
      </c>
      <c r="H457" s="240">
        <f>+H458+H468</f>
        <v>0</v>
      </c>
      <c r="I457" s="52">
        <f>+I458+I468</f>
        <v>0</v>
      </c>
      <c r="J457" s="52">
        <f>+J458+J468</f>
        <v>0</v>
      </c>
      <c r="K457" s="241" t="e">
        <f t="shared" si="66"/>
        <v>#DIV/0!</v>
      </c>
      <c r="L457" s="72">
        <f t="shared" ref="L457:O457" si="73">+L458+L468</f>
        <v>0</v>
      </c>
      <c r="M457" s="47">
        <f t="shared" si="73"/>
        <v>0</v>
      </c>
      <c r="N457" s="52">
        <f t="shared" si="73"/>
        <v>0</v>
      </c>
      <c r="O457" s="338">
        <f t="shared" si="73"/>
        <v>0</v>
      </c>
      <c r="P457" s="108"/>
      <c r="Q457" s="82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</row>
    <row r="458" spans="1:160" ht="18" hidden="1" x14ac:dyDescent="0.2">
      <c r="A458" s="190"/>
      <c r="B458" s="42"/>
      <c r="C458" s="42"/>
      <c r="D458" s="123" t="s">
        <v>56</v>
      </c>
      <c r="E458" s="123"/>
      <c r="F458" s="123"/>
      <c r="G458" s="160" t="s">
        <v>153</v>
      </c>
      <c r="H458" s="176">
        <f>+H459+H463</f>
        <v>0</v>
      </c>
      <c r="I458" s="33">
        <f>+I459+I463</f>
        <v>0</v>
      </c>
      <c r="J458" s="33">
        <f>+J459+J463</f>
        <v>0</v>
      </c>
      <c r="K458" s="184" t="e">
        <f t="shared" si="66"/>
        <v>#DIV/0!</v>
      </c>
      <c r="L458" s="71">
        <f t="shared" ref="L458:O458" si="74">+L459+L463</f>
        <v>0</v>
      </c>
      <c r="M458" s="48">
        <f t="shared" si="74"/>
        <v>0</v>
      </c>
      <c r="N458" s="33">
        <f t="shared" si="74"/>
        <v>0</v>
      </c>
      <c r="O458" s="317">
        <f t="shared" si="74"/>
        <v>0</v>
      </c>
      <c r="P458" s="108"/>
      <c r="Q458" s="82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</row>
    <row r="459" spans="1:160" ht="18" hidden="1" x14ac:dyDescent="0.2">
      <c r="A459" s="190"/>
      <c r="B459" s="42"/>
      <c r="C459" s="42"/>
      <c r="D459" s="123" t="s">
        <v>69</v>
      </c>
      <c r="E459" s="123"/>
      <c r="F459" s="123"/>
      <c r="G459" s="160" t="s">
        <v>273</v>
      </c>
      <c r="H459" s="176">
        <f>+H460</f>
        <v>0</v>
      </c>
      <c r="I459" s="33">
        <f>+I460</f>
        <v>0</v>
      </c>
      <c r="J459" s="33">
        <f>+J460</f>
        <v>0</v>
      </c>
      <c r="K459" s="184" t="e">
        <f t="shared" si="66"/>
        <v>#DIV/0!</v>
      </c>
      <c r="L459" s="71">
        <f t="shared" ref="L459:O459" si="75">+L460</f>
        <v>0</v>
      </c>
      <c r="M459" s="48">
        <f t="shared" si="75"/>
        <v>0</v>
      </c>
      <c r="N459" s="33">
        <f t="shared" si="75"/>
        <v>0</v>
      </c>
      <c r="O459" s="317">
        <f t="shared" si="75"/>
        <v>0</v>
      </c>
      <c r="P459" s="108"/>
      <c r="Q459" s="82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</row>
    <row r="460" spans="1:160" ht="18" hidden="1" x14ac:dyDescent="0.2">
      <c r="A460" s="190"/>
      <c r="B460" s="42"/>
      <c r="C460" s="42"/>
      <c r="D460" s="123"/>
      <c r="E460" s="123" t="s">
        <v>56</v>
      </c>
      <c r="F460" s="123"/>
      <c r="G460" s="152" t="s">
        <v>292</v>
      </c>
      <c r="H460" s="176">
        <f>+H461+H462</f>
        <v>0</v>
      </c>
      <c r="I460" s="33">
        <f>+I461+I462</f>
        <v>0</v>
      </c>
      <c r="J460" s="33">
        <f>+J461+J462</f>
        <v>0</v>
      </c>
      <c r="K460" s="184" t="e">
        <f t="shared" si="66"/>
        <v>#DIV/0!</v>
      </c>
      <c r="L460" s="71">
        <f t="shared" ref="L460:O460" si="76">+L461+L462</f>
        <v>0</v>
      </c>
      <c r="M460" s="48">
        <f t="shared" si="76"/>
        <v>0</v>
      </c>
      <c r="N460" s="33">
        <f t="shared" si="76"/>
        <v>0</v>
      </c>
      <c r="O460" s="317">
        <f t="shared" si="76"/>
        <v>0</v>
      </c>
      <c r="P460" s="108"/>
      <c r="Q460" s="82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  <c r="DG460" s="4"/>
      <c r="DH460" s="4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</row>
    <row r="461" spans="1:160" ht="18" hidden="1" x14ac:dyDescent="0.2">
      <c r="A461" s="190"/>
      <c r="B461" s="42"/>
      <c r="C461" s="42"/>
      <c r="D461" s="123"/>
      <c r="E461" s="123"/>
      <c r="F461" s="123" t="s">
        <v>56</v>
      </c>
      <c r="G461" s="153" t="s">
        <v>293</v>
      </c>
      <c r="H461" s="176"/>
      <c r="I461" s="33"/>
      <c r="J461" s="33"/>
      <c r="K461" s="184" t="e">
        <f t="shared" si="66"/>
        <v>#DIV/0!</v>
      </c>
      <c r="L461" s="71"/>
      <c r="M461" s="48"/>
      <c r="N461" s="33"/>
      <c r="O461" s="317">
        <f>+M461+N461</f>
        <v>0</v>
      </c>
      <c r="P461" s="108"/>
      <c r="Q461" s="82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  <c r="DE461" s="4"/>
      <c r="DF461" s="4"/>
      <c r="DG461" s="4"/>
      <c r="DH461" s="4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</row>
    <row r="462" spans="1:160" ht="18" hidden="1" x14ac:dyDescent="0.2">
      <c r="A462" s="190"/>
      <c r="B462" s="42"/>
      <c r="C462" s="42"/>
      <c r="D462" s="123"/>
      <c r="E462" s="123"/>
      <c r="F462" s="123" t="s">
        <v>275</v>
      </c>
      <c r="G462" s="153" t="s">
        <v>324</v>
      </c>
      <c r="H462" s="176"/>
      <c r="I462" s="33"/>
      <c r="J462" s="33"/>
      <c r="K462" s="184" t="e">
        <f t="shared" si="66"/>
        <v>#DIV/0!</v>
      </c>
      <c r="L462" s="71"/>
      <c r="M462" s="48"/>
      <c r="N462" s="33"/>
      <c r="O462" s="317">
        <f>+M462+N462</f>
        <v>0</v>
      </c>
      <c r="P462" s="108"/>
      <c r="Q462" s="82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  <c r="DE462" s="4"/>
      <c r="DF462" s="4"/>
      <c r="DG462" s="4"/>
      <c r="DH462" s="4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</row>
    <row r="463" spans="1:160" ht="18" hidden="1" x14ac:dyDescent="0.2">
      <c r="A463" s="190"/>
      <c r="B463" s="42"/>
      <c r="C463" s="42"/>
      <c r="D463" s="123" t="s">
        <v>71</v>
      </c>
      <c r="E463" s="123"/>
      <c r="F463" s="123"/>
      <c r="G463" s="160" t="s">
        <v>274</v>
      </c>
      <c r="H463" s="176">
        <f>+H464+H466</f>
        <v>0</v>
      </c>
      <c r="I463" s="33">
        <f>+I464+I466</f>
        <v>0</v>
      </c>
      <c r="J463" s="33">
        <f>+J464+J466</f>
        <v>0</v>
      </c>
      <c r="K463" s="184" t="e">
        <f t="shared" si="66"/>
        <v>#DIV/0!</v>
      </c>
      <c r="L463" s="71">
        <f t="shared" ref="L463:O463" si="77">+L464+L466</f>
        <v>0</v>
      </c>
      <c r="M463" s="48">
        <f t="shared" si="77"/>
        <v>0</v>
      </c>
      <c r="N463" s="33">
        <f t="shared" si="77"/>
        <v>0</v>
      </c>
      <c r="O463" s="317">
        <f t="shared" si="77"/>
        <v>0</v>
      </c>
      <c r="P463" s="108"/>
      <c r="Q463" s="82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  <c r="DE463" s="4"/>
      <c r="DF463" s="4"/>
      <c r="DG463" s="4"/>
      <c r="DH463" s="4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</row>
    <row r="464" spans="1:160" ht="18" hidden="1" x14ac:dyDescent="0.2">
      <c r="A464" s="190"/>
      <c r="B464" s="42"/>
      <c r="C464" s="42"/>
      <c r="D464" s="123"/>
      <c r="E464" s="123" t="s">
        <v>56</v>
      </c>
      <c r="F464" s="123"/>
      <c r="G464" s="152" t="s">
        <v>304</v>
      </c>
      <c r="H464" s="176">
        <f>+H465</f>
        <v>0</v>
      </c>
      <c r="I464" s="33">
        <f>+I465</f>
        <v>0</v>
      </c>
      <c r="J464" s="33">
        <f>+J465</f>
        <v>0</v>
      </c>
      <c r="K464" s="184" t="e">
        <f t="shared" si="66"/>
        <v>#DIV/0!</v>
      </c>
      <c r="L464" s="71">
        <f t="shared" ref="L464:O464" si="78">+L465</f>
        <v>0</v>
      </c>
      <c r="M464" s="48">
        <f t="shared" si="78"/>
        <v>0</v>
      </c>
      <c r="N464" s="33">
        <f t="shared" si="78"/>
        <v>0</v>
      </c>
      <c r="O464" s="317">
        <f t="shared" si="78"/>
        <v>0</v>
      </c>
      <c r="P464" s="108"/>
      <c r="Q464" s="82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  <c r="DE464" s="4"/>
      <c r="DF464" s="4"/>
      <c r="DG464" s="4"/>
      <c r="DH464" s="4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</row>
    <row r="465" spans="1:160" ht="18" hidden="1" x14ac:dyDescent="0.2">
      <c r="A465" s="190"/>
      <c r="B465" s="42"/>
      <c r="C465" s="42"/>
      <c r="D465" s="123"/>
      <c r="E465" s="123"/>
      <c r="F465" s="123" t="s">
        <v>73</v>
      </c>
      <c r="G465" s="153" t="s">
        <v>399</v>
      </c>
      <c r="H465" s="176"/>
      <c r="I465" s="33"/>
      <c r="J465" s="33"/>
      <c r="K465" s="184" t="e">
        <f t="shared" si="66"/>
        <v>#DIV/0!</v>
      </c>
      <c r="L465" s="71"/>
      <c r="M465" s="48"/>
      <c r="N465" s="33"/>
      <c r="O465" s="317">
        <f>+M465+N465</f>
        <v>0</v>
      </c>
      <c r="P465" s="108"/>
      <c r="Q465" s="82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  <c r="DE465" s="4"/>
      <c r="DF465" s="4"/>
      <c r="DG465" s="4"/>
      <c r="DH465" s="4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</row>
    <row r="466" spans="1:160" ht="18" hidden="1" x14ac:dyDescent="0.2">
      <c r="A466" s="190"/>
      <c r="B466" s="42"/>
      <c r="C466" s="42"/>
      <c r="D466" s="123"/>
      <c r="E466" s="123" t="s">
        <v>73</v>
      </c>
      <c r="F466" s="123"/>
      <c r="G466" s="160" t="s">
        <v>338</v>
      </c>
      <c r="H466" s="176">
        <f>+H467</f>
        <v>0</v>
      </c>
      <c r="I466" s="33">
        <f>+I467</f>
        <v>0</v>
      </c>
      <c r="J466" s="33">
        <f>+J467</f>
        <v>0</v>
      </c>
      <c r="K466" s="184" t="e">
        <f t="shared" si="66"/>
        <v>#DIV/0!</v>
      </c>
      <c r="L466" s="71">
        <f t="shared" ref="L466:O466" si="79">+L467</f>
        <v>0</v>
      </c>
      <c r="M466" s="48">
        <f t="shared" si="79"/>
        <v>0</v>
      </c>
      <c r="N466" s="33">
        <f t="shared" si="79"/>
        <v>0</v>
      </c>
      <c r="O466" s="317">
        <f t="shared" si="79"/>
        <v>0</v>
      </c>
      <c r="P466" s="108"/>
      <c r="Q466" s="82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  <c r="DE466" s="4"/>
      <c r="DF466" s="4"/>
      <c r="DG466" s="4"/>
      <c r="DH466" s="4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</row>
    <row r="467" spans="1:160" ht="18" hidden="1" x14ac:dyDescent="0.2">
      <c r="A467" s="190"/>
      <c r="B467" s="42"/>
      <c r="C467" s="42"/>
      <c r="D467" s="123"/>
      <c r="E467" s="123"/>
      <c r="F467" s="123" t="s">
        <v>56</v>
      </c>
      <c r="G467" s="153" t="s">
        <v>312</v>
      </c>
      <c r="H467" s="176"/>
      <c r="I467" s="33"/>
      <c r="J467" s="33"/>
      <c r="K467" s="184" t="e">
        <f t="shared" si="66"/>
        <v>#DIV/0!</v>
      </c>
      <c r="L467" s="71"/>
      <c r="M467" s="48"/>
      <c r="N467" s="33"/>
      <c r="O467" s="317">
        <f>+M467+N467</f>
        <v>0</v>
      </c>
      <c r="P467" s="108"/>
      <c r="Q467" s="82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  <c r="DE467" s="4"/>
      <c r="DF467" s="4"/>
      <c r="DG467" s="4"/>
      <c r="DH467" s="4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</row>
    <row r="468" spans="1:160" ht="18" hidden="1" x14ac:dyDescent="0.2">
      <c r="A468" s="190"/>
      <c r="B468" s="42"/>
      <c r="C468" s="42"/>
      <c r="D468" s="122">
        <v>70</v>
      </c>
      <c r="E468" s="122"/>
      <c r="F468" s="122"/>
      <c r="G468" s="160" t="s">
        <v>162</v>
      </c>
      <c r="H468" s="176">
        <f t="shared" ref="H468:J470" si="80">+H469</f>
        <v>0</v>
      </c>
      <c r="I468" s="33">
        <f t="shared" si="80"/>
        <v>0</v>
      </c>
      <c r="J468" s="33">
        <f t="shared" si="80"/>
        <v>0</v>
      </c>
      <c r="K468" s="184" t="e">
        <f t="shared" si="66"/>
        <v>#DIV/0!</v>
      </c>
      <c r="L468" s="71">
        <f t="shared" ref="L468:M470" si="81">+L469</f>
        <v>0</v>
      </c>
      <c r="M468" s="48">
        <f t="shared" si="81"/>
        <v>0</v>
      </c>
      <c r="N468" s="33">
        <f t="shared" ref="N468:O470" si="82">+N469</f>
        <v>0</v>
      </c>
      <c r="O468" s="317">
        <f t="shared" si="82"/>
        <v>0</v>
      </c>
      <c r="P468" s="108"/>
      <c r="Q468" s="82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  <c r="DE468" s="4"/>
      <c r="DF468" s="4"/>
      <c r="DG468" s="4"/>
      <c r="DH468" s="4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</row>
    <row r="469" spans="1:160" ht="18" hidden="1" x14ac:dyDescent="0.2">
      <c r="A469" s="190"/>
      <c r="B469" s="42"/>
      <c r="C469" s="42"/>
      <c r="D469" s="122">
        <v>71</v>
      </c>
      <c r="E469" s="122"/>
      <c r="F469" s="122"/>
      <c r="G469" s="160" t="s">
        <v>317</v>
      </c>
      <c r="H469" s="176">
        <f t="shared" si="80"/>
        <v>0</v>
      </c>
      <c r="I469" s="33">
        <f t="shared" si="80"/>
        <v>0</v>
      </c>
      <c r="J469" s="33">
        <f t="shared" si="80"/>
        <v>0</v>
      </c>
      <c r="K469" s="184" t="e">
        <f t="shared" si="66"/>
        <v>#DIV/0!</v>
      </c>
      <c r="L469" s="71">
        <f t="shared" si="81"/>
        <v>0</v>
      </c>
      <c r="M469" s="48">
        <f t="shared" si="81"/>
        <v>0</v>
      </c>
      <c r="N469" s="33">
        <f t="shared" si="82"/>
        <v>0</v>
      </c>
      <c r="O469" s="317">
        <f t="shared" si="82"/>
        <v>0</v>
      </c>
      <c r="P469" s="108"/>
      <c r="Q469" s="82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  <c r="DE469" s="4"/>
      <c r="DF469" s="4"/>
      <c r="DG469" s="4"/>
      <c r="DH469" s="4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</row>
    <row r="470" spans="1:160" ht="18" hidden="1" x14ac:dyDescent="0.2">
      <c r="A470" s="190"/>
      <c r="B470" s="42"/>
      <c r="C470" s="42"/>
      <c r="D470" s="122"/>
      <c r="E470" s="123" t="s">
        <v>56</v>
      </c>
      <c r="F470" s="123"/>
      <c r="G470" s="152" t="s">
        <v>318</v>
      </c>
      <c r="H470" s="176">
        <f t="shared" si="80"/>
        <v>0</v>
      </c>
      <c r="I470" s="33">
        <f t="shared" si="80"/>
        <v>0</v>
      </c>
      <c r="J470" s="33">
        <f t="shared" si="80"/>
        <v>0</v>
      </c>
      <c r="K470" s="184" t="e">
        <f t="shared" si="66"/>
        <v>#DIV/0!</v>
      </c>
      <c r="L470" s="71">
        <f t="shared" si="81"/>
        <v>0</v>
      </c>
      <c r="M470" s="48">
        <f t="shared" si="81"/>
        <v>0</v>
      </c>
      <c r="N470" s="33">
        <f t="shared" si="82"/>
        <v>0</v>
      </c>
      <c r="O470" s="317">
        <f t="shared" si="82"/>
        <v>0</v>
      </c>
      <c r="P470" s="108"/>
      <c r="Q470" s="82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  <c r="DE470" s="4"/>
      <c r="DF470" s="4"/>
      <c r="DG470" s="4"/>
      <c r="DH470" s="4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</row>
    <row r="471" spans="1:160" ht="18.75" hidden="1" thickBot="1" x14ac:dyDescent="0.25">
      <c r="A471" s="200"/>
      <c r="B471" s="201"/>
      <c r="C471" s="201"/>
      <c r="D471" s="202"/>
      <c r="E471" s="203"/>
      <c r="F471" s="203" t="s">
        <v>58</v>
      </c>
      <c r="G471" s="204" t="s">
        <v>372</v>
      </c>
      <c r="H471" s="205"/>
      <c r="I471" s="206"/>
      <c r="J471" s="206"/>
      <c r="K471" s="233" t="e">
        <f t="shared" si="66"/>
        <v>#DIV/0!</v>
      </c>
      <c r="L471" s="297"/>
      <c r="M471" s="336"/>
      <c r="N471" s="206"/>
      <c r="O471" s="337">
        <f>+M471+N471</f>
        <v>0</v>
      </c>
      <c r="P471" s="108"/>
      <c r="Q471" s="82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  <c r="DE471" s="4"/>
      <c r="DF471" s="4"/>
      <c r="DG471" s="4"/>
      <c r="DH471" s="4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</row>
    <row r="472" spans="1:160" x14ac:dyDescent="0.2">
      <c r="A472" s="132"/>
      <c r="B472" s="132"/>
      <c r="C472" s="132"/>
      <c r="D472" s="132"/>
      <c r="E472" s="132"/>
      <c r="F472" s="132"/>
      <c r="G472" s="36"/>
      <c r="H472" s="43"/>
      <c r="I472" s="43"/>
      <c r="J472" s="43"/>
      <c r="K472" s="138"/>
      <c r="L472" s="53"/>
      <c r="M472" s="54"/>
      <c r="N472" s="54"/>
      <c r="O472" s="54"/>
      <c r="P472" s="108"/>
      <c r="Q472" s="82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  <c r="DE472" s="4"/>
      <c r="DF472" s="4"/>
      <c r="DG472" s="4"/>
      <c r="DH472" s="4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</row>
    <row r="473" spans="1:160" ht="50.25" hidden="1" thickBot="1" x14ac:dyDescent="0.25">
      <c r="A473" s="259"/>
      <c r="B473" s="260"/>
      <c r="C473" s="260"/>
      <c r="D473" s="261" t="s">
        <v>82</v>
      </c>
      <c r="E473" s="261"/>
      <c r="F473" s="261"/>
      <c r="G473" s="262" t="s">
        <v>279</v>
      </c>
      <c r="H473" s="271"/>
      <c r="I473" s="263"/>
      <c r="J473" s="51">
        <f t="shared" ref="J473:J485" si="83">+J474</f>
        <v>0</v>
      </c>
      <c r="K473" s="272"/>
      <c r="L473" s="339"/>
      <c r="M473" s="343">
        <f>+M474+M478+M482</f>
        <v>0</v>
      </c>
      <c r="N473" s="264">
        <f>+N474+N478+N482</f>
        <v>0</v>
      </c>
      <c r="O473" s="344">
        <f>+O474+O478+O482</f>
        <v>0</v>
      </c>
      <c r="P473" s="108"/>
      <c r="Q473" s="82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  <c r="DE473" s="4"/>
      <c r="DF473" s="4"/>
      <c r="DG473" s="4"/>
      <c r="DH473" s="4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</row>
    <row r="474" spans="1:160" ht="18" hidden="1" x14ac:dyDescent="0.2">
      <c r="A474" s="249"/>
      <c r="B474" s="250"/>
      <c r="C474" s="250"/>
      <c r="D474" s="251"/>
      <c r="E474" s="251" t="s">
        <v>58</v>
      </c>
      <c r="F474" s="251"/>
      <c r="G474" s="244" t="s">
        <v>401</v>
      </c>
      <c r="H474" s="273"/>
      <c r="I474" s="252"/>
      <c r="J474" s="246">
        <f t="shared" si="83"/>
        <v>0</v>
      </c>
      <c r="K474" s="247"/>
      <c r="L474" s="340"/>
      <c r="M474" s="345">
        <f>+M475+M476+M477</f>
        <v>0</v>
      </c>
      <c r="N474" s="253">
        <f>+N475+N476+N477</f>
        <v>0</v>
      </c>
      <c r="O474" s="346">
        <f>+O475+O476+O477</f>
        <v>0</v>
      </c>
      <c r="P474" s="108"/>
      <c r="Q474" s="82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  <c r="DE474" s="4"/>
      <c r="DF474" s="4"/>
      <c r="DG474" s="4"/>
      <c r="DH474" s="4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</row>
    <row r="475" spans="1:160" s="17" customFormat="1" ht="18" hidden="1" x14ac:dyDescent="0.2">
      <c r="A475" s="191"/>
      <c r="B475" s="122"/>
      <c r="C475" s="122"/>
      <c r="D475" s="123"/>
      <c r="E475" s="123"/>
      <c r="F475" s="123" t="s">
        <v>56</v>
      </c>
      <c r="G475" s="153" t="s">
        <v>276</v>
      </c>
      <c r="H475" s="269"/>
      <c r="I475" s="120"/>
      <c r="J475" s="35">
        <f t="shared" si="83"/>
        <v>0</v>
      </c>
      <c r="K475" s="270"/>
      <c r="L475" s="341"/>
      <c r="M475" s="309"/>
      <c r="N475" s="31"/>
      <c r="O475" s="326">
        <f>+M475+N475</f>
        <v>0</v>
      </c>
      <c r="P475" s="110"/>
      <c r="Q475" s="86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16"/>
      <c r="DJ475" s="16"/>
      <c r="DK475" s="16"/>
      <c r="DL475" s="16"/>
      <c r="DM475" s="16"/>
      <c r="DN475" s="16"/>
      <c r="DO475" s="16"/>
      <c r="DP475" s="16"/>
      <c r="DQ475" s="16"/>
      <c r="DR475" s="16"/>
      <c r="DS475" s="16"/>
      <c r="DT475" s="16"/>
      <c r="DU475" s="16"/>
      <c r="DV475" s="16"/>
      <c r="DW475" s="16"/>
      <c r="DX475" s="16"/>
      <c r="DY475" s="16"/>
      <c r="DZ475" s="16"/>
      <c r="EA475" s="16"/>
      <c r="EB475" s="16"/>
      <c r="EC475" s="16"/>
      <c r="ED475" s="16"/>
      <c r="EE475" s="16"/>
      <c r="EF475" s="16"/>
      <c r="EG475" s="16"/>
      <c r="EH475" s="16"/>
      <c r="EI475" s="16"/>
      <c r="EJ475" s="16"/>
      <c r="EK475" s="16"/>
      <c r="EL475" s="16"/>
      <c r="EM475" s="16"/>
      <c r="EN475" s="16"/>
      <c r="EO475" s="16"/>
      <c r="EP475" s="16"/>
      <c r="EQ475" s="16"/>
      <c r="ER475" s="16"/>
      <c r="ES475" s="16"/>
      <c r="ET475" s="16"/>
      <c r="EU475" s="16"/>
      <c r="EV475" s="16"/>
      <c r="EW475" s="16"/>
      <c r="EX475" s="16"/>
      <c r="EY475" s="16"/>
      <c r="EZ475" s="16"/>
      <c r="FA475" s="16"/>
      <c r="FB475" s="16"/>
      <c r="FC475" s="16"/>
      <c r="FD475" s="16"/>
    </row>
    <row r="476" spans="1:160" s="17" customFormat="1" ht="18" hidden="1" x14ac:dyDescent="0.2">
      <c r="A476" s="191"/>
      <c r="B476" s="122"/>
      <c r="C476" s="122"/>
      <c r="D476" s="123"/>
      <c r="E476" s="123"/>
      <c r="F476" s="123" t="s">
        <v>58</v>
      </c>
      <c r="G476" s="153" t="s">
        <v>277</v>
      </c>
      <c r="H476" s="269"/>
      <c r="I476" s="120"/>
      <c r="J476" s="35">
        <f t="shared" si="83"/>
        <v>0</v>
      </c>
      <c r="K476" s="270"/>
      <c r="L476" s="341"/>
      <c r="M476" s="309"/>
      <c r="N476" s="31"/>
      <c r="O476" s="326">
        <f>+M476+N476</f>
        <v>0</v>
      </c>
      <c r="P476" s="110"/>
      <c r="Q476" s="86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16"/>
      <c r="DJ476" s="16"/>
      <c r="DK476" s="16"/>
      <c r="DL476" s="16"/>
      <c r="DM476" s="16"/>
      <c r="DN476" s="16"/>
      <c r="DO476" s="16"/>
      <c r="DP476" s="16"/>
      <c r="DQ476" s="16"/>
      <c r="DR476" s="16"/>
      <c r="DS476" s="16"/>
      <c r="DT476" s="16"/>
      <c r="DU476" s="16"/>
      <c r="DV476" s="16"/>
      <c r="DW476" s="16"/>
      <c r="DX476" s="16"/>
      <c r="DY476" s="16"/>
      <c r="DZ476" s="16"/>
      <c r="EA476" s="16"/>
      <c r="EB476" s="16"/>
      <c r="EC476" s="16"/>
      <c r="ED476" s="16"/>
      <c r="EE476" s="16"/>
      <c r="EF476" s="16"/>
      <c r="EG476" s="16"/>
      <c r="EH476" s="16"/>
      <c r="EI476" s="16"/>
      <c r="EJ476" s="16"/>
      <c r="EK476" s="16"/>
      <c r="EL476" s="16"/>
      <c r="EM476" s="16"/>
      <c r="EN476" s="16"/>
      <c r="EO476" s="16"/>
      <c r="EP476" s="16"/>
      <c r="EQ476" s="16"/>
      <c r="ER476" s="16"/>
      <c r="ES476" s="16"/>
      <c r="ET476" s="16"/>
      <c r="EU476" s="16"/>
      <c r="EV476" s="16"/>
      <c r="EW476" s="16"/>
      <c r="EX476" s="16"/>
      <c r="EY476" s="16"/>
      <c r="EZ476" s="16"/>
      <c r="FA476" s="16"/>
      <c r="FB476" s="16"/>
      <c r="FC476" s="16"/>
      <c r="FD476" s="16"/>
    </row>
    <row r="477" spans="1:160" s="22" customFormat="1" ht="18.75" hidden="1" thickBot="1" x14ac:dyDescent="0.25">
      <c r="A477" s="256"/>
      <c r="B477" s="257"/>
      <c r="C477" s="257"/>
      <c r="D477" s="258"/>
      <c r="E477" s="258"/>
      <c r="F477" s="258" t="s">
        <v>12</v>
      </c>
      <c r="G477" s="204" t="s">
        <v>278</v>
      </c>
      <c r="H477" s="274"/>
      <c r="I477" s="255"/>
      <c r="J477" s="266">
        <f t="shared" si="83"/>
        <v>0</v>
      </c>
      <c r="K477" s="275"/>
      <c r="L477" s="342"/>
      <c r="M477" s="347"/>
      <c r="N477" s="62"/>
      <c r="O477" s="348">
        <f>+M477+N477</f>
        <v>0</v>
      </c>
      <c r="P477" s="111"/>
      <c r="Q477" s="87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9"/>
      <c r="AC477" s="19"/>
      <c r="AD477" s="19"/>
      <c r="AE477" s="19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0"/>
      <c r="CP477" s="20"/>
      <c r="CQ477" s="20"/>
      <c r="CR477" s="20"/>
      <c r="CS477" s="20"/>
      <c r="CT477" s="20"/>
      <c r="CU477" s="20"/>
      <c r="CV477" s="20"/>
      <c r="CW477" s="20"/>
      <c r="CX477" s="20"/>
      <c r="CY477" s="20"/>
      <c r="CZ477" s="20"/>
      <c r="DA477" s="20"/>
      <c r="DB477" s="20"/>
      <c r="DC477" s="20"/>
      <c r="DD477" s="20"/>
      <c r="DE477" s="20"/>
      <c r="DF477" s="20"/>
      <c r="DG477" s="20"/>
      <c r="DH477" s="20"/>
      <c r="DI477" s="21"/>
      <c r="DJ477" s="21"/>
      <c r="DK477" s="21"/>
      <c r="DL477" s="21"/>
      <c r="DM477" s="21"/>
      <c r="DN477" s="21"/>
      <c r="DO477" s="21"/>
      <c r="DP477" s="21"/>
      <c r="DQ477" s="21"/>
      <c r="DR477" s="21"/>
      <c r="DS477" s="21"/>
      <c r="DT477" s="21"/>
      <c r="DU477" s="21"/>
      <c r="DV477" s="21"/>
      <c r="DW477" s="21"/>
      <c r="DX477" s="21"/>
      <c r="DY477" s="21"/>
      <c r="DZ477" s="21"/>
      <c r="EA477" s="21"/>
      <c r="EB477" s="21"/>
      <c r="EC477" s="21"/>
      <c r="ED477" s="21"/>
      <c r="EE477" s="21"/>
      <c r="EF477" s="21"/>
      <c r="EG477" s="21"/>
      <c r="EH477" s="21"/>
      <c r="EI477" s="21"/>
      <c r="EJ477" s="21"/>
      <c r="EK477" s="21"/>
      <c r="EL477" s="21"/>
      <c r="EM477" s="21"/>
      <c r="EN477" s="21"/>
      <c r="EO477" s="21"/>
      <c r="EP477" s="21"/>
      <c r="EQ477" s="21"/>
      <c r="ER477" s="21"/>
      <c r="ES477" s="21"/>
      <c r="ET477" s="21"/>
      <c r="EU477" s="21"/>
      <c r="EV477" s="21"/>
      <c r="EW477" s="21"/>
      <c r="EX477" s="21"/>
      <c r="EY477" s="21"/>
      <c r="EZ477" s="21"/>
      <c r="FA477" s="21"/>
      <c r="FB477" s="21"/>
      <c r="FC477" s="21"/>
      <c r="FD477" s="21"/>
    </row>
    <row r="478" spans="1:160" s="17" customFormat="1" ht="18" hidden="1" x14ac:dyDescent="0.2">
      <c r="A478" s="249"/>
      <c r="B478" s="250"/>
      <c r="C478" s="250"/>
      <c r="D478" s="265"/>
      <c r="E478" s="251"/>
      <c r="F478" s="251"/>
      <c r="G478" s="244" t="s">
        <v>400</v>
      </c>
      <c r="H478" s="273"/>
      <c r="I478" s="252"/>
      <c r="J478" s="246">
        <f t="shared" si="83"/>
        <v>0</v>
      </c>
      <c r="K478" s="247"/>
      <c r="L478" s="340"/>
      <c r="M478" s="345">
        <f>+M479+M480+M481</f>
        <v>0</v>
      </c>
      <c r="N478" s="253">
        <f>+N479+N480+N481</f>
        <v>0</v>
      </c>
      <c r="O478" s="346">
        <f>+O479+O480+O481</f>
        <v>0</v>
      </c>
      <c r="P478" s="110"/>
      <c r="Q478" s="86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16"/>
      <c r="DJ478" s="16"/>
      <c r="DK478" s="16"/>
      <c r="DL478" s="16"/>
      <c r="DM478" s="16"/>
      <c r="DN478" s="16"/>
      <c r="DO478" s="16"/>
      <c r="DP478" s="16"/>
      <c r="DQ478" s="16"/>
      <c r="DR478" s="16"/>
      <c r="DS478" s="16"/>
      <c r="DT478" s="16"/>
      <c r="DU478" s="16"/>
      <c r="DV478" s="16"/>
      <c r="DW478" s="16"/>
      <c r="DX478" s="16"/>
      <c r="DY478" s="16"/>
      <c r="DZ478" s="16"/>
      <c r="EA478" s="16"/>
      <c r="EB478" s="16"/>
      <c r="EC478" s="16"/>
      <c r="ED478" s="16"/>
      <c r="EE478" s="16"/>
      <c r="EF478" s="16"/>
      <c r="EG478" s="16"/>
      <c r="EH478" s="16"/>
      <c r="EI478" s="16"/>
      <c r="EJ478" s="16"/>
      <c r="EK478" s="16"/>
      <c r="EL478" s="16"/>
      <c r="EM478" s="16"/>
      <c r="EN478" s="16"/>
      <c r="EO478" s="16"/>
      <c r="EP478" s="16"/>
      <c r="EQ478" s="16"/>
      <c r="ER478" s="16"/>
      <c r="ES478" s="16"/>
      <c r="ET478" s="16"/>
      <c r="EU478" s="16"/>
      <c r="EV478" s="16"/>
      <c r="EW478" s="16"/>
      <c r="EX478" s="16"/>
      <c r="EY478" s="16"/>
      <c r="EZ478" s="16"/>
      <c r="FA478" s="16"/>
      <c r="FB478" s="16"/>
      <c r="FC478" s="16"/>
      <c r="FD478" s="16"/>
    </row>
    <row r="479" spans="1:160" s="17" customFormat="1" ht="18" hidden="1" x14ac:dyDescent="0.2">
      <c r="A479" s="191"/>
      <c r="B479" s="122"/>
      <c r="C479" s="122"/>
      <c r="D479" s="123"/>
      <c r="E479" s="123"/>
      <c r="F479" s="123" t="s">
        <v>56</v>
      </c>
      <c r="G479" s="153" t="s">
        <v>276</v>
      </c>
      <c r="H479" s="269"/>
      <c r="I479" s="120"/>
      <c r="J479" s="35">
        <f t="shared" si="83"/>
        <v>0</v>
      </c>
      <c r="K479" s="270"/>
      <c r="L479" s="341"/>
      <c r="M479" s="309"/>
      <c r="N479" s="31"/>
      <c r="O479" s="326">
        <f>+M479+N479</f>
        <v>0</v>
      </c>
      <c r="P479" s="110"/>
      <c r="Q479" s="86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16"/>
      <c r="DJ479" s="16"/>
      <c r="DK479" s="16"/>
      <c r="DL479" s="16"/>
      <c r="DM479" s="16"/>
      <c r="DN479" s="16"/>
      <c r="DO479" s="16"/>
      <c r="DP479" s="16"/>
      <c r="DQ479" s="16"/>
      <c r="DR479" s="16"/>
      <c r="DS479" s="16"/>
      <c r="DT479" s="16"/>
      <c r="DU479" s="16"/>
      <c r="DV479" s="16"/>
      <c r="DW479" s="16"/>
      <c r="DX479" s="16"/>
      <c r="DY479" s="16"/>
      <c r="DZ479" s="16"/>
      <c r="EA479" s="16"/>
      <c r="EB479" s="16"/>
      <c r="EC479" s="16"/>
      <c r="ED479" s="16"/>
      <c r="EE479" s="16"/>
      <c r="EF479" s="16"/>
      <c r="EG479" s="16"/>
      <c r="EH479" s="16"/>
      <c r="EI479" s="16"/>
      <c r="EJ479" s="16"/>
      <c r="EK479" s="16"/>
      <c r="EL479" s="16"/>
      <c r="EM479" s="16"/>
      <c r="EN479" s="16"/>
      <c r="EO479" s="16"/>
      <c r="EP479" s="16"/>
      <c r="EQ479" s="16"/>
      <c r="ER479" s="16"/>
      <c r="ES479" s="16"/>
      <c r="ET479" s="16"/>
      <c r="EU479" s="16"/>
      <c r="EV479" s="16"/>
      <c r="EW479" s="16"/>
      <c r="EX479" s="16"/>
      <c r="EY479" s="16"/>
      <c r="EZ479" s="16"/>
      <c r="FA479" s="16"/>
      <c r="FB479" s="16"/>
      <c r="FC479" s="16"/>
      <c r="FD479" s="16"/>
    </row>
    <row r="480" spans="1:160" s="17" customFormat="1" ht="18" hidden="1" x14ac:dyDescent="0.2">
      <c r="A480" s="191"/>
      <c r="B480" s="122"/>
      <c r="C480" s="122"/>
      <c r="D480" s="123"/>
      <c r="E480" s="123"/>
      <c r="F480" s="123" t="s">
        <v>58</v>
      </c>
      <c r="G480" s="153" t="s">
        <v>277</v>
      </c>
      <c r="H480" s="269"/>
      <c r="I480" s="120"/>
      <c r="J480" s="35">
        <f t="shared" si="83"/>
        <v>0</v>
      </c>
      <c r="K480" s="270"/>
      <c r="L480" s="341"/>
      <c r="M480" s="309"/>
      <c r="N480" s="31"/>
      <c r="O480" s="326">
        <f>+M480+N480</f>
        <v>0</v>
      </c>
      <c r="P480" s="110"/>
      <c r="Q480" s="86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16"/>
      <c r="DJ480" s="16"/>
      <c r="DK480" s="16"/>
      <c r="DL480" s="16"/>
      <c r="DM480" s="16"/>
      <c r="DN480" s="16"/>
      <c r="DO480" s="16"/>
      <c r="DP480" s="16"/>
      <c r="DQ480" s="16"/>
      <c r="DR480" s="16"/>
      <c r="DS480" s="16"/>
      <c r="DT480" s="16"/>
      <c r="DU480" s="16"/>
      <c r="DV480" s="16"/>
      <c r="DW480" s="16"/>
      <c r="DX480" s="16"/>
      <c r="DY480" s="16"/>
      <c r="DZ480" s="16"/>
      <c r="EA480" s="16"/>
      <c r="EB480" s="16"/>
      <c r="EC480" s="16"/>
      <c r="ED480" s="16"/>
      <c r="EE480" s="16"/>
      <c r="EF480" s="16"/>
      <c r="EG480" s="16"/>
      <c r="EH480" s="16"/>
      <c r="EI480" s="16"/>
      <c r="EJ480" s="16"/>
      <c r="EK480" s="16"/>
      <c r="EL480" s="16"/>
      <c r="EM480" s="16"/>
      <c r="EN480" s="16"/>
      <c r="EO480" s="16"/>
      <c r="EP480" s="16"/>
      <c r="EQ480" s="16"/>
      <c r="ER480" s="16"/>
      <c r="ES480" s="16"/>
      <c r="ET480" s="16"/>
      <c r="EU480" s="16"/>
      <c r="EV480" s="16"/>
      <c r="EW480" s="16"/>
      <c r="EX480" s="16"/>
      <c r="EY480" s="16"/>
      <c r="EZ480" s="16"/>
      <c r="FA480" s="16"/>
      <c r="FB480" s="16"/>
      <c r="FC480" s="16"/>
      <c r="FD480" s="16"/>
    </row>
    <row r="481" spans="1:189" s="22" customFormat="1" ht="18.75" hidden="1" thickBot="1" x14ac:dyDescent="0.25">
      <c r="A481" s="256"/>
      <c r="B481" s="257"/>
      <c r="C481" s="257"/>
      <c r="D481" s="258"/>
      <c r="E481" s="258"/>
      <c r="F481" s="258" t="s">
        <v>12</v>
      </c>
      <c r="G481" s="204" t="s">
        <v>278</v>
      </c>
      <c r="H481" s="274"/>
      <c r="I481" s="255"/>
      <c r="J481" s="266">
        <f t="shared" si="83"/>
        <v>0</v>
      </c>
      <c r="K481" s="275"/>
      <c r="L481" s="342"/>
      <c r="M481" s="347"/>
      <c r="N481" s="62"/>
      <c r="O481" s="348">
        <f>+M481+N481</f>
        <v>0</v>
      </c>
      <c r="P481" s="111"/>
      <c r="Q481" s="87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9"/>
      <c r="AC481" s="19"/>
      <c r="AD481" s="19"/>
      <c r="AE481" s="19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0"/>
      <c r="CP481" s="20"/>
      <c r="CQ481" s="20"/>
      <c r="CR481" s="20"/>
      <c r="CS481" s="20"/>
      <c r="CT481" s="20"/>
      <c r="CU481" s="20"/>
      <c r="CV481" s="20"/>
      <c r="CW481" s="20"/>
      <c r="CX481" s="20"/>
      <c r="CY481" s="20"/>
      <c r="CZ481" s="20"/>
      <c r="DA481" s="20"/>
      <c r="DB481" s="20"/>
      <c r="DC481" s="20"/>
      <c r="DD481" s="20"/>
      <c r="DE481" s="20"/>
      <c r="DF481" s="20"/>
      <c r="DG481" s="20"/>
      <c r="DH481" s="20"/>
      <c r="DI481" s="21"/>
      <c r="DJ481" s="21"/>
      <c r="DK481" s="21"/>
      <c r="DL481" s="21"/>
      <c r="DM481" s="21"/>
      <c r="DN481" s="21"/>
      <c r="DO481" s="21"/>
      <c r="DP481" s="21"/>
      <c r="DQ481" s="21"/>
      <c r="DR481" s="21"/>
      <c r="DS481" s="21"/>
      <c r="DT481" s="21"/>
      <c r="DU481" s="21"/>
      <c r="DV481" s="21"/>
      <c r="DW481" s="21"/>
      <c r="DX481" s="21"/>
      <c r="DY481" s="21"/>
      <c r="DZ481" s="21"/>
      <c r="EA481" s="21"/>
      <c r="EB481" s="21"/>
      <c r="EC481" s="21"/>
      <c r="ED481" s="21"/>
      <c r="EE481" s="21"/>
      <c r="EF481" s="21"/>
      <c r="EG481" s="21"/>
      <c r="EH481" s="21"/>
      <c r="EI481" s="21"/>
      <c r="EJ481" s="21"/>
      <c r="EK481" s="21"/>
      <c r="EL481" s="21"/>
      <c r="EM481" s="21"/>
      <c r="EN481" s="21"/>
      <c r="EO481" s="21"/>
      <c r="EP481" s="21"/>
      <c r="EQ481" s="21"/>
      <c r="ER481" s="21"/>
      <c r="ES481" s="21"/>
      <c r="ET481" s="21"/>
      <c r="EU481" s="21"/>
      <c r="EV481" s="21"/>
      <c r="EW481" s="21"/>
      <c r="EX481" s="21"/>
      <c r="EY481" s="21"/>
      <c r="EZ481" s="21"/>
      <c r="FA481" s="21"/>
      <c r="FB481" s="21"/>
      <c r="FC481" s="21"/>
      <c r="FD481" s="21"/>
    </row>
    <row r="482" spans="1:189" s="17" customFormat="1" ht="18" hidden="1" x14ac:dyDescent="0.2">
      <c r="A482" s="249"/>
      <c r="B482" s="250"/>
      <c r="C482" s="250"/>
      <c r="D482" s="265"/>
      <c r="E482" s="251"/>
      <c r="F482" s="251"/>
      <c r="G482" s="244" t="s">
        <v>400</v>
      </c>
      <c r="H482" s="273"/>
      <c r="I482" s="252"/>
      <c r="J482" s="246">
        <f t="shared" si="83"/>
        <v>0</v>
      </c>
      <c r="K482" s="247"/>
      <c r="L482" s="340"/>
      <c r="M482" s="345">
        <f>+M483+M484+M485</f>
        <v>0</v>
      </c>
      <c r="N482" s="253">
        <f>+N483+N484+N485</f>
        <v>0</v>
      </c>
      <c r="O482" s="346">
        <f>+O483+O484+O485</f>
        <v>0</v>
      </c>
      <c r="P482" s="110"/>
      <c r="Q482" s="86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16"/>
      <c r="DJ482" s="16"/>
      <c r="DK482" s="16"/>
      <c r="DL482" s="16"/>
      <c r="DM482" s="16"/>
      <c r="DN482" s="16"/>
      <c r="DO482" s="16"/>
      <c r="DP482" s="16"/>
      <c r="DQ482" s="16"/>
      <c r="DR482" s="16"/>
      <c r="DS482" s="16"/>
      <c r="DT482" s="16"/>
      <c r="DU482" s="16"/>
      <c r="DV482" s="16"/>
      <c r="DW482" s="16"/>
      <c r="DX482" s="16"/>
      <c r="DY482" s="16"/>
      <c r="DZ482" s="16"/>
      <c r="EA482" s="16"/>
      <c r="EB482" s="16"/>
      <c r="EC482" s="16"/>
      <c r="ED482" s="16"/>
      <c r="EE482" s="16"/>
      <c r="EF482" s="16"/>
      <c r="EG482" s="16"/>
      <c r="EH482" s="16"/>
      <c r="EI482" s="16"/>
      <c r="EJ482" s="16"/>
      <c r="EK482" s="16"/>
      <c r="EL482" s="16"/>
      <c r="EM482" s="16"/>
      <c r="EN482" s="16"/>
      <c r="EO482" s="16"/>
      <c r="EP482" s="16"/>
      <c r="EQ482" s="16"/>
      <c r="ER482" s="16"/>
      <c r="ES482" s="16"/>
      <c r="ET482" s="16"/>
      <c r="EU482" s="16"/>
      <c r="EV482" s="16"/>
      <c r="EW482" s="16"/>
      <c r="EX482" s="16"/>
      <c r="EY482" s="16"/>
      <c r="EZ482" s="16"/>
      <c r="FA482" s="16"/>
      <c r="FB482" s="16"/>
      <c r="FC482" s="16"/>
      <c r="FD482" s="16"/>
    </row>
    <row r="483" spans="1:189" s="17" customFormat="1" ht="18" hidden="1" x14ac:dyDescent="0.2">
      <c r="A483" s="191"/>
      <c r="B483" s="122"/>
      <c r="C483" s="122"/>
      <c r="D483" s="123"/>
      <c r="E483" s="123"/>
      <c r="F483" s="123" t="s">
        <v>56</v>
      </c>
      <c r="G483" s="153" t="s">
        <v>276</v>
      </c>
      <c r="H483" s="269"/>
      <c r="I483" s="120"/>
      <c r="J483" s="35">
        <f t="shared" si="83"/>
        <v>0</v>
      </c>
      <c r="K483" s="270"/>
      <c r="L483" s="341"/>
      <c r="M483" s="309"/>
      <c r="N483" s="31"/>
      <c r="O483" s="326">
        <f>+M483+N483</f>
        <v>0</v>
      </c>
      <c r="P483" s="110"/>
      <c r="Q483" s="86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16"/>
      <c r="DJ483" s="16"/>
      <c r="DK483" s="16"/>
      <c r="DL483" s="16"/>
      <c r="DM483" s="16"/>
      <c r="DN483" s="16"/>
      <c r="DO483" s="16"/>
      <c r="DP483" s="16"/>
      <c r="DQ483" s="16"/>
      <c r="DR483" s="16"/>
      <c r="DS483" s="16"/>
      <c r="DT483" s="16"/>
      <c r="DU483" s="16"/>
      <c r="DV483" s="16"/>
      <c r="DW483" s="16"/>
      <c r="DX483" s="16"/>
      <c r="DY483" s="16"/>
      <c r="DZ483" s="16"/>
      <c r="EA483" s="16"/>
      <c r="EB483" s="16"/>
      <c r="EC483" s="16"/>
      <c r="ED483" s="16"/>
      <c r="EE483" s="16"/>
      <c r="EF483" s="16"/>
      <c r="EG483" s="16"/>
      <c r="EH483" s="16"/>
      <c r="EI483" s="16"/>
      <c r="EJ483" s="16"/>
      <c r="EK483" s="16"/>
      <c r="EL483" s="16"/>
      <c r="EM483" s="16"/>
      <c r="EN483" s="16"/>
      <c r="EO483" s="16"/>
      <c r="EP483" s="16"/>
      <c r="EQ483" s="16"/>
      <c r="ER483" s="16"/>
      <c r="ES483" s="16"/>
      <c r="ET483" s="16"/>
      <c r="EU483" s="16"/>
      <c r="EV483" s="16"/>
      <c r="EW483" s="16"/>
      <c r="EX483" s="16"/>
      <c r="EY483" s="16"/>
      <c r="EZ483" s="16"/>
      <c r="FA483" s="16"/>
      <c r="FB483" s="16"/>
      <c r="FC483" s="16"/>
      <c r="FD483" s="16"/>
    </row>
    <row r="484" spans="1:189" s="17" customFormat="1" ht="18" hidden="1" x14ac:dyDescent="0.2">
      <c r="A484" s="191"/>
      <c r="B484" s="122"/>
      <c r="C484" s="122"/>
      <c r="D484" s="123"/>
      <c r="E484" s="123"/>
      <c r="F484" s="123" t="s">
        <v>58</v>
      </c>
      <c r="G484" s="153" t="s">
        <v>277</v>
      </c>
      <c r="H484" s="269"/>
      <c r="I484" s="120"/>
      <c r="J484" s="35">
        <f t="shared" si="83"/>
        <v>0</v>
      </c>
      <c r="K484" s="270"/>
      <c r="L484" s="341"/>
      <c r="M484" s="309"/>
      <c r="N484" s="31"/>
      <c r="O484" s="326">
        <f>+M484+N484</f>
        <v>0</v>
      </c>
      <c r="P484" s="110"/>
      <c r="Q484" s="86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16"/>
      <c r="DJ484" s="16"/>
      <c r="DK484" s="16"/>
      <c r="DL484" s="16"/>
      <c r="DM484" s="16"/>
      <c r="DN484" s="16"/>
      <c r="DO484" s="16"/>
      <c r="DP484" s="16"/>
      <c r="DQ484" s="16"/>
      <c r="DR484" s="16"/>
      <c r="DS484" s="16"/>
      <c r="DT484" s="16"/>
      <c r="DU484" s="16"/>
      <c r="DV484" s="16"/>
      <c r="DW484" s="16"/>
      <c r="DX484" s="16"/>
      <c r="DY484" s="16"/>
      <c r="DZ484" s="16"/>
      <c r="EA484" s="16"/>
      <c r="EB484" s="16"/>
      <c r="EC484" s="16"/>
      <c r="ED484" s="16"/>
      <c r="EE484" s="16"/>
      <c r="EF484" s="16"/>
      <c r="EG484" s="16"/>
      <c r="EH484" s="16"/>
      <c r="EI484" s="16"/>
      <c r="EJ484" s="16"/>
      <c r="EK484" s="16"/>
      <c r="EL484" s="16"/>
      <c r="EM484" s="16"/>
      <c r="EN484" s="16"/>
      <c r="EO484" s="16"/>
      <c r="EP484" s="16"/>
      <c r="EQ484" s="16"/>
      <c r="ER484" s="16"/>
      <c r="ES484" s="16"/>
      <c r="ET484" s="16"/>
      <c r="EU484" s="16"/>
      <c r="EV484" s="16"/>
      <c r="EW484" s="16"/>
      <c r="EX484" s="16"/>
      <c r="EY484" s="16"/>
      <c r="EZ484" s="16"/>
      <c r="FA484" s="16"/>
      <c r="FB484" s="16"/>
      <c r="FC484" s="16"/>
      <c r="FD484" s="16"/>
    </row>
    <row r="485" spans="1:189" ht="18.75" hidden="1" thickBot="1" x14ac:dyDescent="0.25">
      <c r="A485" s="254"/>
      <c r="B485" s="202"/>
      <c r="C485" s="202"/>
      <c r="D485" s="203"/>
      <c r="E485" s="203"/>
      <c r="F485" s="203" t="s">
        <v>12</v>
      </c>
      <c r="G485" s="204" t="s">
        <v>278</v>
      </c>
      <c r="H485" s="274"/>
      <c r="I485" s="255"/>
      <c r="J485" s="266">
        <f t="shared" si="83"/>
        <v>0</v>
      </c>
      <c r="K485" s="275"/>
      <c r="L485" s="342"/>
      <c r="M485" s="347"/>
      <c r="N485" s="62"/>
      <c r="O485" s="348">
        <f>+M485+N485</f>
        <v>0</v>
      </c>
      <c r="P485" s="108"/>
      <c r="Q485" s="82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  <c r="DE485" s="4"/>
      <c r="DF485" s="4"/>
      <c r="DG485" s="4"/>
      <c r="DH485" s="4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</row>
    <row r="486" spans="1:189" x14ac:dyDescent="0.2">
      <c r="M486" s="45"/>
      <c r="N486" s="45"/>
      <c r="O486" s="56"/>
      <c r="P486" s="108"/>
      <c r="Q486" s="84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</row>
    <row r="487" spans="1:189" x14ac:dyDescent="0.2">
      <c r="M487" s="45"/>
      <c r="N487" s="45"/>
      <c r="O487" s="56"/>
      <c r="P487" s="108"/>
      <c r="Q487" s="84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</row>
    <row r="488" spans="1:189" hidden="1" x14ac:dyDescent="0.2">
      <c r="J488" s="369" t="s">
        <v>388</v>
      </c>
      <c r="K488" s="370"/>
      <c r="L488" s="69" t="s">
        <v>280</v>
      </c>
      <c r="M488" s="32">
        <v>3494</v>
      </c>
      <c r="N488" s="32"/>
      <c r="O488" s="31">
        <f t="shared" ref="O488:O493" si="84">+M488+N488</f>
        <v>3494</v>
      </c>
      <c r="P488" s="108"/>
      <c r="Q488" s="84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</row>
    <row r="489" spans="1:189" hidden="1" x14ac:dyDescent="0.2">
      <c r="L489" s="69" t="s">
        <v>281</v>
      </c>
      <c r="M489" s="32">
        <v>16598</v>
      </c>
      <c r="N489" s="76"/>
      <c r="O489" s="31">
        <f t="shared" si="84"/>
        <v>16598</v>
      </c>
      <c r="P489" s="108"/>
      <c r="Q489" s="84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</row>
    <row r="490" spans="1:189" s="1" customFormat="1" ht="15.75" hidden="1" x14ac:dyDescent="0.25">
      <c r="A490" s="23"/>
      <c r="B490" s="23"/>
      <c r="C490" s="23"/>
      <c r="D490" s="23"/>
      <c r="E490" s="23"/>
      <c r="F490" s="23"/>
      <c r="G490" s="75"/>
      <c r="H490" s="75"/>
      <c r="I490" s="75"/>
      <c r="J490" s="75"/>
      <c r="K490" s="139"/>
      <c r="L490" s="69" t="s">
        <v>282</v>
      </c>
      <c r="M490" s="32">
        <v>120</v>
      </c>
      <c r="N490" s="76"/>
      <c r="O490" s="31">
        <f t="shared" si="84"/>
        <v>120</v>
      </c>
      <c r="P490" s="109"/>
      <c r="Q490" s="85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  <c r="BK490" s="11"/>
      <c r="BL490" s="11"/>
      <c r="BM490" s="11"/>
      <c r="BN490" s="11"/>
      <c r="BO490" s="11"/>
      <c r="BP490" s="11"/>
      <c r="BQ490" s="11"/>
      <c r="BR490" s="11"/>
      <c r="BS490" s="11"/>
      <c r="BT490" s="11"/>
      <c r="BU490" s="11"/>
      <c r="BV490" s="11"/>
      <c r="BW490" s="11"/>
      <c r="BX490" s="11"/>
      <c r="BY490" s="11"/>
      <c r="BZ490" s="11"/>
      <c r="CA490" s="11"/>
      <c r="CB490" s="11"/>
      <c r="CC490" s="11"/>
      <c r="CD490" s="11"/>
      <c r="CE490" s="11"/>
      <c r="CF490" s="11"/>
      <c r="CG490" s="11"/>
      <c r="CH490" s="11"/>
      <c r="CI490" s="11"/>
      <c r="CJ490" s="11"/>
      <c r="CK490" s="11"/>
      <c r="CL490" s="11"/>
      <c r="CM490" s="11"/>
      <c r="CN490" s="11"/>
      <c r="CO490" s="11"/>
      <c r="CP490" s="11"/>
      <c r="CQ490" s="11"/>
      <c r="CR490" s="11"/>
      <c r="CS490" s="11"/>
      <c r="CT490" s="11"/>
      <c r="CU490" s="11"/>
      <c r="CV490" s="11"/>
      <c r="CW490" s="11"/>
      <c r="CX490" s="11"/>
      <c r="CY490" s="11"/>
      <c r="CZ490" s="11"/>
      <c r="DA490" s="11"/>
      <c r="DB490" s="11"/>
      <c r="DC490" s="11"/>
      <c r="DD490" s="11"/>
      <c r="DE490" s="11"/>
      <c r="DF490" s="11"/>
      <c r="DG490" s="11"/>
      <c r="DH490" s="11"/>
      <c r="DI490" s="11"/>
      <c r="DJ490" s="11"/>
      <c r="DK490" s="11"/>
      <c r="DL490" s="11"/>
      <c r="DM490" s="11"/>
      <c r="DN490" s="11"/>
      <c r="DO490" s="11"/>
      <c r="DP490" s="11"/>
      <c r="DQ490" s="11"/>
      <c r="DR490" s="11"/>
      <c r="DS490" s="11"/>
      <c r="DT490" s="11"/>
      <c r="DU490" s="11"/>
      <c r="DV490" s="11"/>
      <c r="DW490" s="11"/>
      <c r="DX490" s="11"/>
      <c r="DY490" s="11"/>
      <c r="DZ490" s="11"/>
      <c r="EA490" s="11"/>
      <c r="EB490" s="11"/>
      <c r="EC490" s="11"/>
      <c r="ED490" s="11"/>
      <c r="EE490" s="11"/>
      <c r="EF490" s="11"/>
      <c r="EG490" s="11"/>
      <c r="EH490" s="11"/>
      <c r="EI490" s="11"/>
      <c r="EJ490" s="11"/>
      <c r="EK490" s="11"/>
      <c r="EL490" s="11"/>
      <c r="EM490" s="11"/>
      <c r="EN490" s="11"/>
      <c r="EO490" s="11"/>
      <c r="EP490" s="11"/>
      <c r="EQ490" s="11"/>
      <c r="ER490" s="11"/>
      <c r="ES490" s="11"/>
      <c r="ET490" s="11"/>
      <c r="EU490" s="11"/>
      <c r="EV490" s="11"/>
      <c r="EW490" s="11"/>
      <c r="EX490" s="11"/>
      <c r="EY490" s="11"/>
      <c r="EZ490" s="11"/>
      <c r="FA490" s="11"/>
      <c r="FB490" s="11"/>
      <c r="FC490" s="11"/>
      <c r="FD490" s="11"/>
    </row>
    <row r="491" spans="1:189" s="1" customFormat="1" ht="15.75" hidden="1" x14ac:dyDescent="0.25">
      <c r="A491" s="23"/>
      <c r="B491" s="23"/>
      <c r="C491" s="23"/>
      <c r="D491" s="23"/>
      <c r="E491" s="23"/>
      <c r="F491" s="23"/>
      <c r="G491" s="75"/>
      <c r="H491" s="75"/>
      <c r="I491" s="75"/>
      <c r="J491" s="75"/>
      <c r="K491" s="139"/>
      <c r="L491" s="69" t="s">
        <v>283</v>
      </c>
      <c r="M491" s="32"/>
      <c r="N491" s="32"/>
      <c r="O491" s="31">
        <f t="shared" si="84"/>
        <v>0</v>
      </c>
      <c r="P491" s="109"/>
      <c r="Q491" s="85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  <c r="BJ491" s="11"/>
      <c r="BK491" s="11"/>
      <c r="BL491" s="11"/>
      <c r="BM491" s="11"/>
      <c r="BN491" s="11"/>
      <c r="BO491" s="11"/>
      <c r="BP491" s="11"/>
      <c r="BQ491" s="11"/>
      <c r="BR491" s="11"/>
      <c r="BS491" s="11"/>
      <c r="BT491" s="11"/>
      <c r="BU491" s="11"/>
      <c r="BV491" s="11"/>
      <c r="BW491" s="11"/>
      <c r="BX491" s="11"/>
      <c r="BY491" s="11"/>
      <c r="BZ491" s="11"/>
      <c r="CA491" s="11"/>
      <c r="CB491" s="11"/>
      <c r="CC491" s="11"/>
      <c r="CD491" s="11"/>
      <c r="CE491" s="11"/>
      <c r="CF491" s="11"/>
      <c r="CG491" s="11"/>
      <c r="CH491" s="11"/>
      <c r="CI491" s="11"/>
      <c r="CJ491" s="11"/>
      <c r="CK491" s="11"/>
      <c r="CL491" s="11"/>
      <c r="CM491" s="11"/>
      <c r="CN491" s="11"/>
      <c r="CO491" s="11"/>
      <c r="CP491" s="11"/>
      <c r="CQ491" s="11"/>
      <c r="CR491" s="11"/>
      <c r="CS491" s="11"/>
      <c r="CT491" s="11"/>
      <c r="CU491" s="11"/>
      <c r="CV491" s="11"/>
      <c r="CW491" s="11"/>
      <c r="CX491" s="11"/>
      <c r="CY491" s="11"/>
      <c r="CZ491" s="11"/>
      <c r="DA491" s="11"/>
      <c r="DB491" s="11"/>
      <c r="DC491" s="11"/>
      <c r="DD491" s="11"/>
      <c r="DE491" s="11"/>
      <c r="DF491" s="11"/>
      <c r="DG491" s="11"/>
      <c r="DH491" s="11"/>
      <c r="DI491" s="11"/>
      <c r="DJ491" s="11"/>
      <c r="DK491" s="11"/>
      <c r="DL491" s="11"/>
      <c r="DM491" s="11"/>
      <c r="DN491" s="11"/>
      <c r="DO491" s="11"/>
      <c r="DP491" s="11"/>
      <c r="DQ491" s="11"/>
      <c r="DR491" s="11"/>
      <c r="DS491" s="11"/>
      <c r="DT491" s="11"/>
      <c r="DU491" s="11"/>
      <c r="DV491" s="11"/>
      <c r="DW491" s="11"/>
      <c r="DX491" s="11"/>
      <c r="DY491" s="11"/>
      <c r="DZ491" s="11"/>
      <c r="EA491" s="11"/>
      <c r="EB491" s="11"/>
      <c r="EC491" s="11"/>
      <c r="ED491" s="11"/>
      <c r="EE491" s="11"/>
      <c r="EF491" s="11"/>
      <c r="EG491" s="11"/>
      <c r="EH491" s="11"/>
      <c r="EI491" s="11"/>
      <c r="EJ491" s="11"/>
      <c r="EK491" s="11"/>
      <c r="EL491" s="11"/>
      <c r="EM491" s="11"/>
      <c r="EN491" s="11"/>
      <c r="EO491" s="11"/>
      <c r="EP491" s="11"/>
      <c r="EQ491" s="11"/>
      <c r="ER491" s="11"/>
      <c r="ES491" s="11"/>
      <c r="ET491" s="11"/>
      <c r="EU491" s="11"/>
      <c r="EV491" s="11"/>
      <c r="EW491" s="11"/>
      <c r="EX491" s="11"/>
      <c r="EY491" s="11"/>
      <c r="EZ491" s="11"/>
      <c r="FA491" s="11"/>
      <c r="FB491" s="11"/>
      <c r="FC491" s="11"/>
      <c r="FD491" s="11"/>
    </row>
    <row r="492" spans="1:189" s="1" customFormat="1" ht="15.75" hidden="1" x14ac:dyDescent="0.25">
      <c r="A492" s="23"/>
      <c r="B492" s="23"/>
      <c r="C492" s="23"/>
      <c r="D492" s="23"/>
      <c r="E492" s="23"/>
      <c r="F492" s="23"/>
      <c r="G492" s="75"/>
      <c r="H492" s="75"/>
      <c r="I492" s="75"/>
      <c r="J492" s="75"/>
      <c r="K492" s="139"/>
      <c r="L492" s="69" t="s">
        <v>284</v>
      </c>
      <c r="M492" s="32"/>
      <c r="N492" s="32"/>
      <c r="O492" s="31">
        <f t="shared" si="84"/>
        <v>0</v>
      </c>
      <c r="P492" s="109"/>
      <c r="Q492" s="85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  <c r="BJ492" s="11"/>
      <c r="BK492" s="11"/>
      <c r="BL492" s="11"/>
      <c r="BM492" s="11"/>
      <c r="BN492" s="11"/>
      <c r="BO492" s="11"/>
      <c r="BP492" s="11"/>
      <c r="BQ492" s="11"/>
      <c r="BR492" s="11"/>
      <c r="BS492" s="11"/>
      <c r="BT492" s="11"/>
      <c r="BU492" s="11"/>
      <c r="BV492" s="11"/>
      <c r="BW492" s="11"/>
      <c r="BX492" s="11"/>
      <c r="BY492" s="11"/>
      <c r="BZ492" s="11"/>
      <c r="CA492" s="11"/>
      <c r="CB492" s="11"/>
      <c r="CC492" s="11"/>
      <c r="CD492" s="11"/>
      <c r="CE492" s="11"/>
      <c r="CF492" s="11"/>
      <c r="CG492" s="11"/>
      <c r="CH492" s="11"/>
      <c r="CI492" s="11"/>
      <c r="CJ492" s="11"/>
      <c r="CK492" s="11"/>
      <c r="CL492" s="11"/>
      <c r="CM492" s="11"/>
      <c r="CN492" s="11"/>
      <c r="CO492" s="11"/>
      <c r="CP492" s="11"/>
      <c r="CQ492" s="11"/>
      <c r="CR492" s="11"/>
      <c r="CS492" s="11"/>
      <c r="CT492" s="11"/>
      <c r="CU492" s="11"/>
      <c r="CV492" s="11"/>
      <c r="CW492" s="11"/>
      <c r="CX492" s="11"/>
      <c r="CY492" s="11"/>
      <c r="CZ492" s="11"/>
      <c r="DA492" s="11"/>
      <c r="DB492" s="11"/>
      <c r="DC492" s="11"/>
      <c r="DD492" s="11"/>
      <c r="DE492" s="11"/>
      <c r="DF492" s="11"/>
      <c r="DG492" s="11"/>
      <c r="DH492" s="11"/>
      <c r="DI492" s="11"/>
      <c r="DJ492" s="11"/>
      <c r="DK492" s="11"/>
      <c r="DL492" s="11"/>
      <c r="DM492" s="11"/>
      <c r="DN492" s="11"/>
      <c r="DO492" s="11"/>
      <c r="DP492" s="11"/>
      <c r="DQ492" s="11"/>
      <c r="DR492" s="11"/>
      <c r="DS492" s="11"/>
      <c r="DT492" s="11"/>
      <c r="DU492" s="11"/>
      <c r="DV492" s="11"/>
      <c r="DW492" s="11"/>
      <c r="DX492" s="11"/>
      <c r="DY492" s="11"/>
      <c r="DZ492" s="11"/>
      <c r="EA492" s="11"/>
      <c r="EB492" s="11"/>
      <c r="EC492" s="11"/>
      <c r="ED492" s="11"/>
      <c r="EE492" s="11"/>
      <c r="EF492" s="11"/>
      <c r="EG492" s="11"/>
      <c r="EH492" s="11"/>
      <c r="EI492" s="11"/>
      <c r="EJ492" s="11"/>
      <c r="EK492" s="11"/>
      <c r="EL492" s="11"/>
      <c r="EM492" s="11"/>
      <c r="EN492" s="11"/>
      <c r="EO492" s="11"/>
      <c r="EP492" s="11"/>
      <c r="EQ492" s="11"/>
      <c r="ER492" s="11"/>
      <c r="ES492" s="11"/>
      <c r="ET492" s="11"/>
      <c r="EU492" s="11"/>
      <c r="EV492" s="11"/>
      <c r="EW492" s="11"/>
      <c r="EX492" s="11"/>
      <c r="EY492" s="11"/>
      <c r="EZ492" s="11"/>
      <c r="FA492" s="11"/>
      <c r="FB492" s="11"/>
      <c r="FC492" s="11"/>
      <c r="FD492" s="11"/>
    </row>
    <row r="493" spans="1:189" s="1" customFormat="1" ht="15.75" hidden="1" x14ac:dyDescent="0.25">
      <c r="A493" s="23"/>
      <c r="B493" s="23"/>
      <c r="C493" s="23"/>
      <c r="D493" s="23"/>
      <c r="E493" s="23"/>
      <c r="F493" s="23"/>
      <c r="G493" s="75"/>
      <c r="H493" s="75"/>
      <c r="I493" s="75"/>
      <c r="J493" s="75"/>
      <c r="K493" s="139"/>
      <c r="L493" s="69" t="s">
        <v>285</v>
      </c>
      <c r="M493" s="32"/>
      <c r="N493" s="32"/>
      <c r="O493" s="31">
        <f t="shared" si="84"/>
        <v>0</v>
      </c>
      <c r="P493" s="109"/>
      <c r="Q493" s="85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  <c r="BJ493" s="11"/>
      <c r="BK493" s="11"/>
      <c r="BL493" s="11"/>
      <c r="BM493" s="11"/>
      <c r="BN493" s="11"/>
      <c r="BO493" s="11"/>
      <c r="BP493" s="11"/>
      <c r="BQ493" s="11"/>
      <c r="BR493" s="11"/>
      <c r="BS493" s="11"/>
      <c r="BT493" s="11"/>
      <c r="BU493" s="11"/>
      <c r="BV493" s="11"/>
      <c r="BW493" s="11"/>
      <c r="BX493" s="11"/>
      <c r="BY493" s="11"/>
      <c r="BZ493" s="11"/>
      <c r="CA493" s="11"/>
      <c r="CB493" s="11"/>
      <c r="CC493" s="11"/>
      <c r="CD493" s="11"/>
      <c r="CE493" s="11"/>
      <c r="CF493" s="11"/>
      <c r="CG493" s="11"/>
      <c r="CH493" s="11"/>
      <c r="CI493" s="11"/>
      <c r="CJ493" s="11"/>
      <c r="CK493" s="11"/>
      <c r="CL493" s="11"/>
      <c r="CM493" s="11"/>
      <c r="CN493" s="11"/>
      <c r="CO493" s="11"/>
      <c r="CP493" s="11"/>
      <c r="CQ493" s="11"/>
      <c r="CR493" s="11"/>
      <c r="CS493" s="11"/>
      <c r="CT493" s="11"/>
      <c r="CU493" s="11"/>
      <c r="CV493" s="11"/>
      <c r="CW493" s="11"/>
      <c r="CX493" s="11"/>
      <c r="CY493" s="11"/>
      <c r="CZ493" s="11"/>
      <c r="DA493" s="11"/>
      <c r="DB493" s="11"/>
      <c r="DC493" s="11"/>
      <c r="DD493" s="11"/>
      <c r="DE493" s="11"/>
      <c r="DF493" s="11"/>
      <c r="DG493" s="11"/>
      <c r="DH493" s="11"/>
      <c r="DI493" s="11"/>
      <c r="DJ493" s="11"/>
      <c r="DK493" s="11"/>
      <c r="DL493" s="11"/>
      <c r="DM493" s="11"/>
      <c r="DN493" s="11"/>
      <c r="DO493" s="11"/>
      <c r="DP493" s="11"/>
      <c r="DQ493" s="11"/>
      <c r="DR493" s="11"/>
      <c r="DS493" s="11"/>
      <c r="DT493" s="11"/>
      <c r="DU493" s="11"/>
      <c r="DV493" s="11"/>
      <c r="DW493" s="11"/>
      <c r="DX493" s="11"/>
      <c r="DY493" s="11"/>
      <c r="DZ493" s="11"/>
      <c r="EA493" s="11"/>
      <c r="EB493" s="11"/>
      <c r="EC493" s="11"/>
      <c r="ED493" s="11"/>
      <c r="EE493" s="11"/>
      <c r="EF493" s="11"/>
      <c r="EG493" s="11"/>
      <c r="EH493" s="11"/>
      <c r="EI493" s="11"/>
      <c r="EJ493" s="11"/>
      <c r="EK493" s="11"/>
      <c r="EL493" s="11"/>
      <c r="EM493" s="11"/>
      <c r="EN493" s="11"/>
      <c r="EO493" s="11"/>
      <c r="EP493" s="11"/>
      <c r="EQ493" s="11"/>
      <c r="ER493" s="11"/>
      <c r="ES493" s="11"/>
      <c r="ET493" s="11"/>
      <c r="EU493" s="11"/>
      <c r="EV493" s="11"/>
      <c r="EW493" s="11"/>
      <c r="EX493" s="11"/>
      <c r="EY493" s="11"/>
      <c r="EZ493" s="11"/>
      <c r="FA493" s="11"/>
      <c r="FB493" s="11"/>
      <c r="FC493" s="11"/>
      <c r="FD493" s="11"/>
    </row>
    <row r="494" spans="1:189" s="1" customFormat="1" ht="15.75" hidden="1" x14ac:dyDescent="0.25">
      <c r="A494" s="23"/>
      <c r="B494" s="23"/>
      <c r="C494" s="23"/>
      <c r="D494" s="23"/>
      <c r="E494" s="23"/>
      <c r="F494" s="23"/>
      <c r="G494" s="75"/>
      <c r="H494" s="75"/>
      <c r="I494" s="75"/>
      <c r="J494" s="75"/>
      <c r="K494" s="139"/>
      <c r="L494" s="70" t="s">
        <v>286</v>
      </c>
      <c r="M494" s="63">
        <f>+M488+M489+M490+M491+M492+M493</f>
        <v>20212</v>
      </c>
      <c r="N494" s="63">
        <f>+N488+N489+N490+N491+N492+N493</f>
        <v>0</v>
      </c>
      <c r="O494" s="63">
        <f>+O488+O489+O490+O491+O492+O493</f>
        <v>20212</v>
      </c>
      <c r="P494" s="109"/>
      <c r="Q494" s="85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  <c r="BJ494" s="11"/>
      <c r="BK494" s="11"/>
      <c r="BL494" s="11"/>
      <c r="BM494" s="11"/>
      <c r="BN494" s="11"/>
      <c r="BO494" s="11"/>
      <c r="BP494" s="11"/>
      <c r="BQ494" s="11"/>
      <c r="BR494" s="11"/>
      <c r="BS494" s="11"/>
      <c r="BT494" s="11"/>
      <c r="BU494" s="11"/>
      <c r="BV494" s="11"/>
      <c r="BW494" s="11"/>
      <c r="BX494" s="11"/>
      <c r="BY494" s="11"/>
      <c r="BZ494" s="11"/>
      <c r="CA494" s="11"/>
      <c r="CB494" s="11"/>
      <c r="CC494" s="11"/>
      <c r="CD494" s="11"/>
      <c r="CE494" s="11"/>
      <c r="CF494" s="11"/>
      <c r="CG494" s="11"/>
      <c r="CH494" s="11"/>
      <c r="CI494" s="11"/>
      <c r="CJ494" s="11"/>
      <c r="CK494" s="11"/>
      <c r="CL494" s="11"/>
      <c r="CM494" s="11"/>
      <c r="CN494" s="11"/>
      <c r="CO494" s="11"/>
      <c r="CP494" s="11"/>
      <c r="CQ494" s="11"/>
      <c r="CR494" s="11"/>
      <c r="CS494" s="11"/>
      <c r="CT494" s="11"/>
      <c r="CU494" s="11"/>
      <c r="CV494" s="11"/>
      <c r="CW494" s="11"/>
      <c r="CX494" s="11"/>
      <c r="CY494" s="11"/>
      <c r="CZ494" s="11"/>
      <c r="DA494" s="11"/>
      <c r="DB494" s="11"/>
      <c r="DC494" s="11"/>
      <c r="DD494" s="11"/>
      <c r="DE494" s="11"/>
      <c r="DF494" s="11"/>
      <c r="DG494" s="11"/>
      <c r="DH494" s="11"/>
      <c r="DI494" s="11"/>
      <c r="DJ494" s="11"/>
      <c r="DK494" s="11"/>
      <c r="DL494" s="11"/>
      <c r="DM494" s="11"/>
      <c r="DN494" s="11"/>
      <c r="DO494" s="11"/>
      <c r="DP494" s="11"/>
      <c r="DQ494" s="11"/>
      <c r="DR494" s="11"/>
      <c r="DS494" s="11"/>
      <c r="DT494" s="11"/>
      <c r="DU494" s="11"/>
      <c r="DV494" s="11"/>
      <c r="DW494" s="11"/>
      <c r="DX494" s="11"/>
      <c r="DY494" s="11"/>
      <c r="DZ494" s="11"/>
      <c r="EA494" s="11"/>
      <c r="EB494" s="11"/>
      <c r="EC494" s="11"/>
      <c r="ED494" s="11"/>
      <c r="EE494" s="11"/>
      <c r="EF494" s="11"/>
      <c r="EG494" s="11"/>
      <c r="EH494" s="11"/>
      <c r="EI494" s="11"/>
      <c r="EJ494" s="11"/>
      <c r="EK494" s="11"/>
      <c r="EL494" s="11"/>
      <c r="EM494" s="11"/>
      <c r="EN494" s="11"/>
      <c r="EO494" s="11"/>
      <c r="EP494" s="11"/>
      <c r="EQ494" s="11"/>
      <c r="ER494" s="11"/>
      <c r="ES494" s="11"/>
      <c r="ET494" s="11"/>
      <c r="EU494" s="11"/>
      <c r="EV494" s="11"/>
      <c r="EW494" s="11"/>
      <c r="EX494" s="11"/>
      <c r="EY494" s="11"/>
      <c r="EZ494" s="11"/>
      <c r="FA494" s="11"/>
      <c r="FB494" s="11"/>
      <c r="FC494" s="11"/>
      <c r="FD494" s="11"/>
    </row>
    <row r="495" spans="1:189" s="1" customFormat="1" x14ac:dyDescent="0.25">
      <c r="A495" s="28"/>
      <c r="B495" s="23"/>
      <c r="C495" s="23"/>
      <c r="D495" s="23"/>
      <c r="E495" s="28"/>
      <c r="F495" s="23"/>
      <c r="G495" s="68"/>
      <c r="H495" s="68"/>
      <c r="I495" s="68"/>
      <c r="J495" s="68"/>
      <c r="K495" s="140"/>
      <c r="L495" s="39"/>
      <c r="M495" s="44"/>
      <c r="N495" s="44"/>
      <c r="O495" s="56"/>
      <c r="P495" s="109"/>
      <c r="Q495" s="85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11"/>
      <c r="BJ495" s="11"/>
      <c r="BK495" s="11"/>
      <c r="BL495" s="11"/>
      <c r="BM495" s="11"/>
      <c r="BN495" s="11"/>
      <c r="BO495" s="11"/>
      <c r="BP495" s="11"/>
      <c r="BQ495" s="11"/>
      <c r="BR495" s="11"/>
      <c r="BS495" s="11"/>
      <c r="BT495" s="11"/>
      <c r="BU495" s="11"/>
      <c r="BV495" s="11"/>
      <c r="BW495" s="11"/>
      <c r="BX495" s="11"/>
      <c r="BY495" s="11"/>
      <c r="BZ495" s="11"/>
      <c r="CA495" s="11"/>
      <c r="CB495" s="11"/>
      <c r="CC495" s="11"/>
      <c r="CD495" s="11"/>
      <c r="CE495" s="11"/>
      <c r="CF495" s="11"/>
      <c r="CG495" s="11"/>
      <c r="CH495" s="11"/>
      <c r="CI495" s="11"/>
      <c r="CJ495" s="11"/>
      <c r="CK495" s="11"/>
      <c r="CL495" s="11"/>
      <c r="CM495" s="11"/>
      <c r="CN495" s="11"/>
      <c r="CO495" s="11"/>
      <c r="CP495" s="11"/>
      <c r="CQ495" s="11"/>
      <c r="CR495" s="11"/>
      <c r="CS495" s="11"/>
      <c r="CT495" s="11"/>
      <c r="CU495" s="11"/>
      <c r="CV495" s="11"/>
      <c r="CW495" s="11"/>
      <c r="CX495" s="11"/>
      <c r="CY495" s="11"/>
      <c r="CZ495" s="11"/>
      <c r="DA495" s="11"/>
      <c r="DB495" s="11"/>
      <c r="DC495" s="11"/>
      <c r="DD495" s="11"/>
      <c r="DE495" s="11"/>
      <c r="DF495" s="11"/>
      <c r="DG495" s="11"/>
      <c r="DH495" s="11"/>
      <c r="DI495" s="11"/>
      <c r="DJ495" s="11"/>
      <c r="DK495" s="11"/>
      <c r="DL495" s="11"/>
      <c r="DM495" s="11"/>
      <c r="DN495" s="11"/>
      <c r="DO495" s="11"/>
      <c r="DP495" s="11"/>
      <c r="DQ495" s="11"/>
      <c r="DR495" s="11"/>
      <c r="DS495" s="11"/>
      <c r="DT495" s="11"/>
      <c r="DU495" s="11"/>
      <c r="DV495" s="11"/>
      <c r="DW495" s="11"/>
      <c r="DX495" s="11"/>
      <c r="DY495" s="11"/>
      <c r="DZ495" s="11"/>
      <c r="EA495" s="11"/>
      <c r="EB495" s="11"/>
      <c r="EC495" s="11"/>
      <c r="ED495" s="11"/>
      <c r="EE495" s="11"/>
      <c r="EF495" s="11"/>
      <c r="EG495" s="11"/>
      <c r="EH495" s="11"/>
      <c r="EI495" s="11"/>
      <c r="EJ495" s="11"/>
      <c r="EK495" s="11"/>
      <c r="EL495" s="11"/>
      <c r="EM495" s="11"/>
      <c r="EN495" s="11"/>
      <c r="EO495" s="11"/>
      <c r="EP495" s="11"/>
      <c r="EQ495" s="11"/>
      <c r="ER495" s="11"/>
      <c r="ES495" s="11"/>
      <c r="ET495" s="11"/>
      <c r="EU495" s="11"/>
      <c r="EV495" s="11"/>
      <c r="EW495" s="11"/>
      <c r="EX495" s="11"/>
      <c r="EY495" s="11"/>
      <c r="EZ495" s="11"/>
      <c r="FA495" s="11"/>
      <c r="FB495" s="11"/>
      <c r="FC495" s="11"/>
      <c r="FD495" s="11"/>
    </row>
    <row r="496" spans="1:189" s="1" customFormat="1" ht="15.75" x14ac:dyDescent="0.25">
      <c r="B496" s="5" t="s">
        <v>404</v>
      </c>
      <c r="C496" s="5"/>
      <c r="D496" s="5"/>
      <c r="E496" s="350"/>
      <c r="F496" s="350"/>
      <c r="G496" s="351"/>
      <c r="H496" s="352"/>
      <c r="I496" s="13"/>
      <c r="J496" s="13"/>
      <c r="K496" s="353"/>
      <c r="L496" s="354"/>
      <c r="M496" s="353"/>
      <c r="N496" s="13"/>
      <c r="O496" s="353"/>
      <c r="P496" s="13"/>
      <c r="Q496" s="353"/>
      <c r="R496" s="13"/>
      <c r="S496" s="353"/>
      <c r="T496" s="13"/>
      <c r="U496" s="353"/>
      <c r="V496" s="13"/>
      <c r="W496" s="353"/>
      <c r="X496" s="13"/>
      <c r="Y496" s="353"/>
      <c r="Z496" s="13"/>
      <c r="AA496" s="353"/>
      <c r="AB496" s="13"/>
      <c r="AC496" s="353">
        <f>+AC171-AC211-AC224-AC243</f>
        <v>0</v>
      </c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  <c r="AO496" s="13"/>
      <c r="AP496" s="13"/>
      <c r="AQ496" s="13"/>
      <c r="AR496" s="13"/>
      <c r="AS496" s="13"/>
      <c r="AT496" s="13"/>
      <c r="AU496" s="13"/>
      <c r="AV496" s="13"/>
      <c r="AW496" s="13"/>
      <c r="AX496" s="13"/>
      <c r="AY496" s="13"/>
      <c r="AZ496" s="13"/>
      <c r="BA496" s="13"/>
      <c r="BB496" s="13"/>
      <c r="BC496" s="13"/>
      <c r="BD496" s="13"/>
      <c r="BE496" s="11"/>
      <c r="BF496" s="11"/>
      <c r="BG496" s="11"/>
      <c r="BH496" s="11"/>
      <c r="BI496" s="11"/>
      <c r="BJ496" s="11"/>
      <c r="BK496" s="11"/>
      <c r="BL496" s="11"/>
      <c r="BM496" s="11"/>
      <c r="BN496" s="11"/>
      <c r="BO496" s="11"/>
      <c r="BP496" s="11"/>
      <c r="BQ496" s="11"/>
      <c r="BR496" s="11"/>
      <c r="BS496" s="11"/>
      <c r="BT496" s="11"/>
      <c r="BU496" s="11"/>
      <c r="BV496" s="11"/>
      <c r="BW496" s="11"/>
      <c r="BX496" s="11"/>
      <c r="BY496" s="11"/>
      <c r="BZ496" s="11"/>
      <c r="CA496" s="11"/>
      <c r="CB496" s="11"/>
      <c r="CC496" s="11"/>
      <c r="CD496" s="11"/>
      <c r="CE496" s="11"/>
      <c r="CF496" s="11"/>
      <c r="CG496" s="11"/>
      <c r="CH496" s="11"/>
      <c r="CI496" s="11"/>
      <c r="CJ496" s="11"/>
      <c r="CK496" s="11"/>
      <c r="CL496" s="11"/>
      <c r="CM496" s="11"/>
      <c r="CN496" s="11"/>
      <c r="CO496" s="11"/>
      <c r="CP496" s="11"/>
      <c r="CQ496" s="11"/>
      <c r="CR496" s="11"/>
      <c r="CS496" s="11"/>
      <c r="CT496" s="11"/>
      <c r="CU496" s="11"/>
      <c r="CV496" s="11"/>
      <c r="CW496" s="11"/>
      <c r="CX496" s="11"/>
      <c r="CY496" s="11"/>
      <c r="CZ496" s="11"/>
      <c r="DA496" s="11"/>
      <c r="DB496" s="11"/>
      <c r="DC496" s="11"/>
      <c r="DD496" s="11"/>
      <c r="DE496" s="11"/>
      <c r="DF496" s="11"/>
      <c r="DG496" s="11"/>
      <c r="DH496" s="11"/>
      <c r="DI496" s="11"/>
      <c r="DJ496" s="11"/>
      <c r="DK496" s="11"/>
      <c r="DL496" s="11"/>
      <c r="DM496" s="11"/>
      <c r="DN496" s="11"/>
      <c r="DO496" s="11"/>
      <c r="DP496" s="11"/>
      <c r="DQ496" s="11"/>
      <c r="DR496" s="11"/>
      <c r="DS496" s="11"/>
      <c r="DT496" s="11"/>
      <c r="DU496" s="11"/>
      <c r="DV496" s="11"/>
      <c r="DW496" s="11"/>
      <c r="DX496" s="11"/>
      <c r="DY496" s="11"/>
      <c r="DZ496" s="11"/>
      <c r="EA496" s="11"/>
      <c r="EB496" s="11"/>
      <c r="EC496" s="11"/>
      <c r="ED496" s="11"/>
      <c r="EE496" s="11"/>
      <c r="EF496" s="11"/>
      <c r="EG496" s="11"/>
      <c r="EH496" s="11"/>
      <c r="EI496" s="11"/>
      <c r="EJ496" s="11"/>
      <c r="EK496" s="11"/>
      <c r="EL496" s="11"/>
      <c r="EM496" s="11"/>
      <c r="EN496" s="11"/>
      <c r="EO496" s="11"/>
      <c r="EP496" s="11"/>
      <c r="EQ496" s="11"/>
      <c r="ER496" s="11"/>
      <c r="ES496" s="11"/>
      <c r="ET496" s="11"/>
      <c r="EU496" s="11"/>
      <c r="EV496" s="11"/>
      <c r="EW496" s="11"/>
      <c r="EX496" s="11"/>
      <c r="EY496" s="11"/>
      <c r="EZ496" s="11"/>
      <c r="FA496" s="11"/>
      <c r="FB496" s="11"/>
      <c r="FC496" s="11"/>
      <c r="FD496" s="11"/>
      <c r="FE496" s="11"/>
      <c r="FF496" s="11"/>
      <c r="FG496" s="11"/>
      <c r="FH496" s="11"/>
      <c r="FI496" s="11"/>
      <c r="FJ496" s="11"/>
      <c r="FK496" s="11"/>
      <c r="FL496" s="11"/>
      <c r="FM496" s="11"/>
      <c r="FN496" s="11"/>
      <c r="FO496" s="11"/>
      <c r="FP496" s="11"/>
      <c r="FQ496" s="11"/>
      <c r="FR496" s="11"/>
      <c r="FS496" s="11"/>
      <c r="FT496" s="11"/>
      <c r="FU496" s="11"/>
      <c r="FV496" s="11"/>
      <c r="FW496" s="11"/>
      <c r="FX496" s="11"/>
      <c r="FY496" s="11"/>
      <c r="FZ496" s="11"/>
      <c r="GA496" s="11"/>
      <c r="GB496" s="11"/>
      <c r="GC496" s="11"/>
      <c r="GD496" s="11"/>
      <c r="GE496" s="11"/>
      <c r="GF496" s="11"/>
      <c r="GG496" s="11"/>
    </row>
    <row r="497" spans="1:189" s="1" customFormat="1" ht="15.75" x14ac:dyDescent="0.25">
      <c r="B497" s="5" t="s">
        <v>405</v>
      </c>
      <c r="C497" s="5"/>
      <c r="D497" s="5"/>
      <c r="E497" s="5"/>
      <c r="F497" s="355" t="s">
        <v>406</v>
      </c>
      <c r="G497" s="356"/>
      <c r="H497" s="352"/>
      <c r="I497" s="13"/>
      <c r="J497" s="13"/>
      <c r="K497" s="353"/>
      <c r="L497" s="354"/>
      <c r="M497" s="353"/>
      <c r="N497" s="13"/>
      <c r="O497" s="353"/>
      <c r="P497" s="13"/>
      <c r="Q497" s="353"/>
      <c r="R497" s="13"/>
      <c r="S497" s="353"/>
      <c r="T497" s="13"/>
      <c r="U497" s="353"/>
      <c r="V497" s="13"/>
      <c r="W497" s="353"/>
      <c r="X497" s="13"/>
      <c r="Y497" s="353"/>
      <c r="Z497" s="13"/>
      <c r="AA497" s="353"/>
      <c r="AB497" s="13"/>
      <c r="AC497" s="353">
        <f>+AC351+AC377+AC380+AC399+AC495</f>
        <v>0</v>
      </c>
      <c r="AD497" s="13"/>
      <c r="AE497" s="13"/>
      <c r="AF497" s="13"/>
      <c r="AG497" s="13"/>
      <c r="AH497" s="13"/>
      <c r="AI497" s="13"/>
      <c r="AJ497" s="13"/>
      <c r="AK497" s="13"/>
      <c r="AL497" s="13"/>
      <c r="AM497" s="13"/>
      <c r="AN497" s="13"/>
      <c r="AO497" s="13"/>
      <c r="AP497" s="13"/>
      <c r="AQ497" s="13"/>
      <c r="AR497" s="13"/>
      <c r="AS497" s="13"/>
      <c r="AT497" s="13"/>
      <c r="AU497" s="13"/>
      <c r="AV497" s="13"/>
      <c r="AW497" s="13"/>
      <c r="AX497" s="13"/>
      <c r="AY497" s="13"/>
      <c r="AZ497" s="13"/>
      <c r="BA497" s="13"/>
      <c r="BB497" s="13"/>
      <c r="BC497" s="13"/>
      <c r="BD497" s="13"/>
      <c r="BE497" s="11"/>
      <c r="BF497" s="11"/>
      <c r="BG497" s="11"/>
      <c r="BH497" s="11"/>
      <c r="BI497" s="11"/>
      <c r="BJ497" s="11"/>
      <c r="BK497" s="11"/>
      <c r="BL497" s="11"/>
      <c r="BM497" s="11"/>
      <c r="BN497" s="11"/>
      <c r="BO497" s="11"/>
      <c r="BP497" s="11"/>
      <c r="BQ497" s="11"/>
      <c r="BR497" s="11"/>
      <c r="BS497" s="11"/>
      <c r="BT497" s="11"/>
      <c r="BU497" s="11"/>
      <c r="BV497" s="11"/>
      <c r="BW497" s="11"/>
      <c r="BX497" s="11"/>
      <c r="BY497" s="11"/>
      <c r="BZ497" s="11"/>
      <c r="CA497" s="11"/>
      <c r="CB497" s="11"/>
      <c r="CC497" s="11"/>
      <c r="CD497" s="11"/>
      <c r="CE497" s="11"/>
      <c r="CF497" s="11"/>
      <c r="CG497" s="11"/>
      <c r="CH497" s="11"/>
      <c r="CI497" s="11"/>
      <c r="CJ497" s="11"/>
      <c r="CK497" s="11"/>
      <c r="CL497" s="11"/>
      <c r="CM497" s="11"/>
      <c r="CN497" s="11"/>
      <c r="CO497" s="11"/>
      <c r="CP497" s="11"/>
      <c r="CQ497" s="11"/>
      <c r="CR497" s="11"/>
      <c r="CS497" s="11"/>
      <c r="CT497" s="11"/>
      <c r="CU497" s="11"/>
      <c r="CV497" s="11"/>
      <c r="CW497" s="11"/>
      <c r="CX497" s="11"/>
      <c r="CY497" s="11"/>
      <c r="CZ497" s="11"/>
      <c r="DA497" s="11"/>
      <c r="DB497" s="11"/>
      <c r="DC497" s="11"/>
      <c r="DD497" s="11"/>
      <c r="DE497" s="11"/>
      <c r="DF497" s="11"/>
      <c r="DG497" s="11"/>
      <c r="DH497" s="11"/>
      <c r="DI497" s="11"/>
      <c r="DJ497" s="11"/>
      <c r="DK497" s="11"/>
      <c r="DL497" s="11"/>
      <c r="DM497" s="11"/>
      <c r="DN497" s="11"/>
      <c r="DO497" s="11"/>
      <c r="DP497" s="11"/>
      <c r="DQ497" s="11"/>
      <c r="DR497" s="11"/>
      <c r="DS497" s="11"/>
      <c r="DT497" s="11"/>
      <c r="DU497" s="11"/>
      <c r="DV497" s="11"/>
      <c r="DW497" s="11"/>
      <c r="DX497" s="11"/>
      <c r="DY497" s="11"/>
      <c r="DZ497" s="11"/>
      <c r="EA497" s="11"/>
      <c r="EB497" s="11"/>
      <c r="EC497" s="11"/>
      <c r="ED497" s="11"/>
      <c r="EE497" s="11"/>
      <c r="EF497" s="11"/>
      <c r="EG497" s="11"/>
      <c r="EH497" s="11"/>
      <c r="EI497" s="11"/>
      <c r="EJ497" s="11"/>
      <c r="EK497" s="11"/>
      <c r="EL497" s="11"/>
      <c r="EM497" s="11"/>
      <c r="EN497" s="11"/>
      <c r="EO497" s="11"/>
      <c r="EP497" s="11"/>
      <c r="EQ497" s="11"/>
      <c r="ER497" s="11"/>
      <c r="ES497" s="11"/>
      <c r="ET497" s="11"/>
      <c r="EU497" s="11"/>
      <c r="EV497" s="11"/>
      <c r="EW497" s="11"/>
      <c r="EX497" s="11"/>
      <c r="EY497" s="11"/>
      <c r="EZ497" s="11"/>
      <c r="FA497" s="11"/>
      <c r="FB497" s="11"/>
      <c r="FC497" s="11"/>
      <c r="FD497" s="11"/>
      <c r="FE497" s="11"/>
      <c r="FF497" s="11"/>
      <c r="FG497" s="11"/>
      <c r="FH497" s="11"/>
      <c r="FI497" s="11"/>
      <c r="FJ497" s="11"/>
      <c r="FK497" s="11"/>
      <c r="FL497" s="11"/>
      <c r="FM497" s="11"/>
      <c r="FN497" s="11"/>
      <c r="FO497" s="11"/>
      <c r="FP497" s="11"/>
      <c r="FQ497" s="11"/>
      <c r="FR497" s="11"/>
      <c r="FS497" s="11"/>
      <c r="FT497" s="11"/>
      <c r="FU497" s="11"/>
      <c r="FV497" s="11"/>
      <c r="FW497" s="11"/>
      <c r="FX497" s="11"/>
      <c r="FY497" s="11"/>
      <c r="FZ497" s="11"/>
      <c r="GA497" s="11"/>
      <c r="GB497" s="11"/>
      <c r="GC497" s="11"/>
      <c r="GD497" s="11"/>
      <c r="GE497" s="11"/>
      <c r="GF497" s="11"/>
      <c r="GG497" s="11"/>
    </row>
    <row r="498" spans="1:189" s="1" customFormat="1" ht="15.75" x14ac:dyDescent="0.25">
      <c r="B498" s="5"/>
      <c r="C498" s="5"/>
      <c r="D498" s="5"/>
      <c r="E498" s="5"/>
      <c r="F498" s="355"/>
      <c r="G498" s="356"/>
      <c r="H498" s="352"/>
      <c r="I498" s="13"/>
      <c r="J498" s="13"/>
      <c r="K498" s="353"/>
      <c r="L498" s="354"/>
      <c r="M498" s="353"/>
      <c r="N498" s="13"/>
      <c r="O498" s="353"/>
      <c r="P498" s="13"/>
      <c r="Q498" s="353"/>
      <c r="R498" s="13"/>
      <c r="S498" s="353"/>
      <c r="T498" s="13"/>
      <c r="U498" s="353"/>
      <c r="V498" s="13"/>
      <c r="W498" s="353"/>
      <c r="X498" s="13"/>
      <c r="Y498" s="353"/>
      <c r="Z498" s="13"/>
      <c r="AA498" s="353"/>
      <c r="AB498" s="13"/>
      <c r="AC498" s="353"/>
      <c r="AD498" s="13"/>
      <c r="AE498" s="13"/>
      <c r="AF498" s="13"/>
      <c r="AG498" s="13"/>
      <c r="AH498" s="13"/>
      <c r="AI498" s="13"/>
      <c r="AJ498" s="13"/>
      <c r="AK498" s="13"/>
      <c r="AL498" s="13"/>
      <c r="AM498" s="13"/>
      <c r="AN498" s="13"/>
      <c r="AO498" s="13"/>
      <c r="AP498" s="13"/>
      <c r="AQ498" s="13"/>
      <c r="AR498" s="13"/>
      <c r="AS498" s="13"/>
      <c r="AT498" s="13"/>
      <c r="AU498" s="13"/>
      <c r="AV498" s="13"/>
      <c r="AW498" s="13"/>
      <c r="AX498" s="13"/>
      <c r="AY498" s="13"/>
      <c r="AZ498" s="13"/>
      <c r="BA498" s="13"/>
      <c r="BB498" s="13"/>
      <c r="BC498" s="13"/>
      <c r="BD498" s="13"/>
      <c r="BE498" s="11"/>
      <c r="BF498" s="11"/>
      <c r="BG498" s="11"/>
      <c r="BH498" s="11"/>
      <c r="BI498" s="11"/>
      <c r="BJ498" s="11"/>
      <c r="BK498" s="11"/>
      <c r="BL498" s="11"/>
      <c r="BM498" s="11"/>
      <c r="BN498" s="11"/>
      <c r="BO498" s="11"/>
      <c r="BP498" s="11"/>
      <c r="BQ498" s="11"/>
      <c r="BR498" s="11"/>
      <c r="BS498" s="11"/>
      <c r="BT498" s="11"/>
      <c r="BU498" s="11"/>
      <c r="BV498" s="11"/>
      <c r="BW498" s="11"/>
      <c r="BX498" s="11"/>
      <c r="BY498" s="11"/>
      <c r="BZ498" s="11"/>
      <c r="CA498" s="11"/>
      <c r="CB498" s="11"/>
      <c r="CC498" s="11"/>
      <c r="CD498" s="11"/>
      <c r="CE498" s="11"/>
      <c r="CF498" s="11"/>
      <c r="CG498" s="11"/>
      <c r="CH498" s="11"/>
      <c r="CI498" s="11"/>
      <c r="CJ498" s="11"/>
      <c r="CK498" s="11"/>
      <c r="CL498" s="11"/>
      <c r="CM498" s="11"/>
      <c r="CN498" s="11"/>
      <c r="CO498" s="11"/>
      <c r="CP498" s="11"/>
      <c r="CQ498" s="11"/>
      <c r="CR498" s="11"/>
      <c r="CS498" s="11"/>
      <c r="CT498" s="11"/>
      <c r="CU498" s="11"/>
      <c r="CV498" s="11"/>
      <c r="CW498" s="11"/>
      <c r="CX498" s="11"/>
      <c r="CY498" s="11"/>
      <c r="CZ498" s="11"/>
      <c r="DA498" s="11"/>
      <c r="DB498" s="11"/>
      <c r="DC498" s="11"/>
      <c r="DD498" s="11"/>
      <c r="DE498" s="11"/>
      <c r="DF498" s="11"/>
      <c r="DG498" s="11"/>
      <c r="DH498" s="11"/>
      <c r="DI498" s="11"/>
      <c r="DJ498" s="11"/>
      <c r="DK498" s="11"/>
      <c r="DL498" s="11"/>
      <c r="DM498" s="11"/>
      <c r="DN498" s="11"/>
      <c r="DO498" s="11"/>
      <c r="DP498" s="11"/>
      <c r="DQ498" s="11"/>
      <c r="DR498" s="11"/>
      <c r="DS498" s="11"/>
      <c r="DT498" s="11"/>
      <c r="DU498" s="11"/>
      <c r="DV498" s="11"/>
      <c r="DW498" s="11"/>
      <c r="DX498" s="11"/>
      <c r="DY498" s="11"/>
      <c r="DZ498" s="11"/>
      <c r="EA498" s="11"/>
      <c r="EB498" s="11"/>
      <c r="EC498" s="11"/>
      <c r="ED498" s="11"/>
      <c r="EE498" s="11"/>
      <c r="EF498" s="11"/>
      <c r="EG498" s="11"/>
      <c r="EH498" s="11"/>
      <c r="EI498" s="11"/>
      <c r="EJ498" s="11"/>
      <c r="EK498" s="11"/>
      <c r="EL498" s="11"/>
      <c r="EM498" s="11"/>
      <c r="EN498" s="11"/>
      <c r="EO498" s="11"/>
      <c r="EP498" s="11"/>
      <c r="EQ498" s="11"/>
      <c r="ER498" s="11"/>
      <c r="ES498" s="11"/>
      <c r="ET498" s="11"/>
      <c r="EU498" s="11"/>
      <c r="EV498" s="11"/>
      <c r="EW498" s="11"/>
      <c r="EX498" s="11"/>
      <c r="EY498" s="11"/>
      <c r="EZ498" s="11"/>
      <c r="FA498" s="11"/>
      <c r="FB498" s="11"/>
      <c r="FC498" s="11"/>
      <c r="FD498" s="11"/>
      <c r="FE498" s="11"/>
      <c r="FF498" s="11"/>
      <c r="FG498" s="11"/>
      <c r="FH498" s="11"/>
      <c r="FI498" s="11"/>
      <c r="FJ498" s="11"/>
      <c r="FK498" s="11"/>
      <c r="FL498" s="11"/>
      <c r="FM498" s="11"/>
      <c r="FN498" s="11"/>
      <c r="FO498" s="11"/>
      <c r="FP498" s="11"/>
      <c r="FQ498" s="11"/>
      <c r="FR498" s="11"/>
      <c r="FS498" s="11"/>
      <c r="FT498" s="11"/>
      <c r="FU498" s="11"/>
      <c r="FV498" s="11"/>
      <c r="FW498" s="11"/>
      <c r="FX498" s="11"/>
      <c r="FY498" s="11"/>
      <c r="FZ498" s="11"/>
      <c r="GA498" s="11"/>
      <c r="GB498" s="11"/>
      <c r="GC498" s="11"/>
      <c r="GD498" s="11"/>
      <c r="GE498" s="11"/>
      <c r="GF498" s="11"/>
      <c r="GG498" s="11"/>
    </row>
    <row r="499" spans="1:189" s="1" customFormat="1" ht="15.75" x14ac:dyDescent="0.25">
      <c r="B499" s="5"/>
      <c r="C499" s="5"/>
      <c r="D499" s="5"/>
      <c r="E499" s="5"/>
      <c r="F499" s="355"/>
      <c r="G499" s="356"/>
      <c r="H499" s="352"/>
      <c r="I499" s="13"/>
      <c r="J499" s="13"/>
      <c r="K499" s="353"/>
      <c r="L499" s="354"/>
      <c r="M499" s="353"/>
      <c r="N499" s="13"/>
      <c r="O499" s="353"/>
      <c r="P499" s="13"/>
      <c r="Q499" s="353"/>
      <c r="R499" s="13"/>
      <c r="S499" s="353"/>
      <c r="T499" s="13"/>
      <c r="U499" s="353"/>
      <c r="V499" s="13"/>
      <c r="W499" s="353"/>
      <c r="X499" s="13"/>
      <c r="Y499" s="353"/>
      <c r="Z499" s="13"/>
      <c r="AA499" s="353"/>
      <c r="AB499" s="13"/>
      <c r="AC499" s="35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  <c r="AO499" s="13"/>
      <c r="AP499" s="13"/>
      <c r="AQ499" s="13"/>
      <c r="AR499" s="13"/>
      <c r="AS499" s="13"/>
      <c r="AT499" s="13"/>
      <c r="AU499" s="13"/>
      <c r="AV499" s="13"/>
      <c r="AW499" s="13"/>
      <c r="AX499" s="13"/>
      <c r="AY499" s="13"/>
      <c r="AZ499" s="13"/>
      <c r="BA499" s="13"/>
      <c r="BB499" s="13"/>
      <c r="BC499" s="13"/>
      <c r="BD499" s="13"/>
      <c r="BE499" s="11"/>
      <c r="BF499" s="11"/>
      <c r="BG499" s="11"/>
      <c r="BH499" s="11"/>
      <c r="BI499" s="11"/>
      <c r="BJ499" s="11"/>
      <c r="BK499" s="11"/>
      <c r="BL499" s="11"/>
      <c r="BM499" s="11"/>
      <c r="BN499" s="11"/>
      <c r="BO499" s="11"/>
      <c r="BP499" s="11"/>
      <c r="BQ499" s="11"/>
      <c r="BR499" s="11"/>
      <c r="BS499" s="11"/>
      <c r="BT499" s="11"/>
      <c r="BU499" s="11"/>
      <c r="BV499" s="11"/>
      <c r="BW499" s="11"/>
      <c r="BX499" s="11"/>
      <c r="BY499" s="11"/>
      <c r="BZ499" s="11"/>
      <c r="CA499" s="11"/>
      <c r="CB499" s="11"/>
      <c r="CC499" s="11"/>
      <c r="CD499" s="11"/>
      <c r="CE499" s="11"/>
      <c r="CF499" s="11"/>
      <c r="CG499" s="11"/>
      <c r="CH499" s="11"/>
      <c r="CI499" s="11"/>
      <c r="CJ499" s="11"/>
      <c r="CK499" s="11"/>
      <c r="CL499" s="11"/>
      <c r="CM499" s="11"/>
      <c r="CN499" s="11"/>
      <c r="CO499" s="11"/>
      <c r="CP499" s="11"/>
      <c r="CQ499" s="11"/>
      <c r="CR499" s="11"/>
      <c r="CS499" s="11"/>
      <c r="CT499" s="11"/>
      <c r="CU499" s="11"/>
      <c r="CV499" s="11"/>
      <c r="CW499" s="11"/>
      <c r="CX499" s="11"/>
      <c r="CY499" s="11"/>
      <c r="CZ499" s="11"/>
      <c r="DA499" s="11"/>
      <c r="DB499" s="11"/>
      <c r="DC499" s="11"/>
      <c r="DD499" s="11"/>
      <c r="DE499" s="11"/>
      <c r="DF499" s="11"/>
      <c r="DG499" s="11"/>
      <c r="DH499" s="11"/>
      <c r="DI499" s="11"/>
      <c r="DJ499" s="11"/>
      <c r="DK499" s="11"/>
      <c r="DL499" s="11"/>
      <c r="DM499" s="11"/>
      <c r="DN499" s="11"/>
      <c r="DO499" s="11"/>
      <c r="DP499" s="11"/>
      <c r="DQ499" s="11"/>
      <c r="DR499" s="11"/>
      <c r="DS499" s="11"/>
      <c r="DT499" s="11"/>
      <c r="DU499" s="11"/>
      <c r="DV499" s="11"/>
      <c r="DW499" s="11"/>
      <c r="DX499" s="11"/>
      <c r="DY499" s="11"/>
      <c r="DZ499" s="11"/>
      <c r="EA499" s="11"/>
      <c r="EB499" s="11"/>
      <c r="EC499" s="11"/>
      <c r="ED499" s="11"/>
      <c r="EE499" s="11"/>
      <c r="EF499" s="11"/>
      <c r="EG499" s="11"/>
      <c r="EH499" s="11"/>
      <c r="EI499" s="11"/>
      <c r="EJ499" s="11"/>
      <c r="EK499" s="11"/>
      <c r="EL499" s="11"/>
      <c r="EM499" s="11"/>
      <c r="EN499" s="11"/>
      <c r="EO499" s="11"/>
      <c r="EP499" s="11"/>
      <c r="EQ499" s="11"/>
      <c r="ER499" s="11"/>
      <c r="ES499" s="11"/>
      <c r="ET499" s="11"/>
      <c r="EU499" s="11"/>
      <c r="EV499" s="11"/>
      <c r="EW499" s="11"/>
      <c r="EX499" s="11"/>
      <c r="EY499" s="11"/>
      <c r="EZ499" s="11"/>
      <c r="FA499" s="11"/>
      <c r="FB499" s="11"/>
      <c r="FC499" s="11"/>
      <c r="FD499" s="11"/>
      <c r="FE499" s="11"/>
      <c r="FF499" s="11"/>
      <c r="FG499" s="11"/>
      <c r="FH499" s="11"/>
      <c r="FI499" s="11"/>
      <c r="FJ499" s="11"/>
      <c r="FK499" s="11"/>
      <c r="FL499" s="11"/>
      <c r="FM499" s="11"/>
      <c r="FN499" s="11"/>
      <c r="FO499" s="11"/>
      <c r="FP499" s="11"/>
      <c r="FQ499" s="11"/>
      <c r="FR499" s="11"/>
      <c r="FS499" s="11"/>
      <c r="FT499" s="11"/>
      <c r="FU499" s="11"/>
      <c r="FV499" s="11"/>
      <c r="FW499" s="11"/>
      <c r="FX499" s="11"/>
      <c r="FY499" s="11"/>
      <c r="FZ499" s="11"/>
      <c r="GA499" s="11"/>
      <c r="GB499" s="11"/>
      <c r="GC499" s="11"/>
      <c r="GD499" s="11"/>
      <c r="GE499" s="11"/>
      <c r="GF499" s="11"/>
      <c r="GG499" s="11"/>
    </row>
    <row r="500" spans="1:189" s="1" customFormat="1" ht="15.75" x14ac:dyDescent="0.25">
      <c r="B500" s="5"/>
      <c r="C500" s="5"/>
      <c r="D500" s="5"/>
      <c r="E500" s="5"/>
      <c r="F500" s="355"/>
      <c r="G500" s="356"/>
      <c r="H500" s="352"/>
      <c r="I500" s="13"/>
      <c r="J500" s="13"/>
      <c r="K500" s="353"/>
      <c r="L500" s="354"/>
      <c r="M500" s="353"/>
      <c r="N500" s="13"/>
      <c r="O500" s="353"/>
      <c r="P500" s="13"/>
      <c r="Q500" s="353"/>
      <c r="R500" s="13"/>
      <c r="S500" s="353"/>
      <c r="T500" s="13"/>
      <c r="U500" s="353"/>
      <c r="V500" s="13"/>
      <c r="W500" s="353"/>
      <c r="X500" s="13"/>
      <c r="Y500" s="353"/>
      <c r="Z500" s="13"/>
      <c r="AA500" s="353"/>
      <c r="AB500" s="13"/>
      <c r="AC500" s="353"/>
      <c r="AD500" s="13"/>
      <c r="AE500" s="13"/>
      <c r="AF500" s="13"/>
      <c r="AG500" s="13"/>
      <c r="AH500" s="13"/>
      <c r="AI500" s="13"/>
      <c r="AJ500" s="13"/>
      <c r="AK500" s="13"/>
      <c r="AL500" s="13"/>
      <c r="AM500" s="13"/>
      <c r="AN500" s="13"/>
      <c r="AO500" s="13"/>
      <c r="AP500" s="13"/>
      <c r="AQ500" s="13"/>
      <c r="AR500" s="13"/>
      <c r="AS500" s="13"/>
      <c r="AT500" s="13"/>
      <c r="AU500" s="13"/>
      <c r="AV500" s="13"/>
      <c r="AW500" s="13"/>
      <c r="AX500" s="13"/>
      <c r="AY500" s="13"/>
      <c r="AZ500" s="13"/>
      <c r="BA500" s="13"/>
      <c r="BB500" s="13"/>
      <c r="BC500" s="13"/>
      <c r="BD500" s="13"/>
      <c r="BE500" s="11"/>
      <c r="BF500" s="11"/>
      <c r="BG500" s="11"/>
      <c r="BH500" s="11"/>
      <c r="BI500" s="11"/>
      <c r="BJ500" s="11"/>
      <c r="BK500" s="11"/>
      <c r="BL500" s="11"/>
      <c r="BM500" s="11"/>
      <c r="BN500" s="11"/>
      <c r="BO500" s="11"/>
      <c r="BP500" s="11"/>
      <c r="BQ500" s="11"/>
      <c r="BR500" s="11"/>
      <c r="BS500" s="11"/>
      <c r="BT500" s="11"/>
      <c r="BU500" s="11"/>
      <c r="BV500" s="11"/>
      <c r="BW500" s="11"/>
      <c r="BX500" s="11"/>
      <c r="BY500" s="11"/>
      <c r="BZ500" s="11"/>
      <c r="CA500" s="11"/>
      <c r="CB500" s="11"/>
      <c r="CC500" s="11"/>
      <c r="CD500" s="11"/>
      <c r="CE500" s="11"/>
      <c r="CF500" s="11"/>
      <c r="CG500" s="11"/>
      <c r="CH500" s="11"/>
      <c r="CI500" s="11"/>
      <c r="CJ500" s="11"/>
      <c r="CK500" s="11"/>
      <c r="CL500" s="11"/>
      <c r="CM500" s="11"/>
      <c r="CN500" s="11"/>
      <c r="CO500" s="11"/>
      <c r="CP500" s="11"/>
      <c r="CQ500" s="11"/>
      <c r="CR500" s="11"/>
      <c r="CS500" s="11"/>
      <c r="CT500" s="11"/>
      <c r="CU500" s="11"/>
      <c r="CV500" s="11"/>
      <c r="CW500" s="11"/>
      <c r="CX500" s="11"/>
      <c r="CY500" s="11"/>
      <c r="CZ500" s="11"/>
      <c r="DA500" s="11"/>
      <c r="DB500" s="11"/>
      <c r="DC500" s="11"/>
      <c r="DD500" s="11"/>
      <c r="DE500" s="11"/>
      <c r="DF500" s="11"/>
      <c r="DG500" s="11"/>
      <c r="DH500" s="11"/>
      <c r="DI500" s="11"/>
      <c r="DJ500" s="11"/>
      <c r="DK500" s="11"/>
      <c r="DL500" s="11"/>
      <c r="DM500" s="11"/>
      <c r="DN500" s="11"/>
      <c r="DO500" s="11"/>
      <c r="DP500" s="11"/>
      <c r="DQ500" s="11"/>
      <c r="DR500" s="11"/>
      <c r="DS500" s="11"/>
      <c r="DT500" s="11"/>
      <c r="DU500" s="11"/>
      <c r="DV500" s="11"/>
      <c r="DW500" s="11"/>
      <c r="DX500" s="11"/>
      <c r="DY500" s="11"/>
      <c r="DZ500" s="11"/>
      <c r="EA500" s="11"/>
      <c r="EB500" s="11"/>
      <c r="EC500" s="11"/>
      <c r="ED500" s="11"/>
      <c r="EE500" s="11"/>
      <c r="EF500" s="11"/>
      <c r="EG500" s="11"/>
      <c r="EH500" s="11"/>
      <c r="EI500" s="11"/>
      <c r="EJ500" s="11"/>
      <c r="EK500" s="11"/>
      <c r="EL500" s="11"/>
      <c r="EM500" s="11"/>
      <c r="EN500" s="11"/>
      <c r="EO500" s="11"/>
      <c r="EP500" s="11"/>
      <c r="EQ500" s="11"/>
      <c r="ER500" s="11"/>
      <c r="ES500" s="11"/>
      <c r="ET500" s="11"/>
      <c r="EU500" s="11"/>
      <c r="EV500" s="11"/>
      <c r="EW500" s="11"/>
      <c r="EX500" s="11"/>
      <c r="EY500" s="11"/>
      <c r="EZ500" s="11"/>
      <c r="FA500" s="11"/>
      <c r="FB500" s="11"/>
      <c r="FC500" s="11"/>
      <c r="FD500" s="11"/>
      <c r="FE500" s="11"/>
      <c r="FF500" s="11"/>
      <c r="FG500" s="11"/>
      <c r="FH500" s="11"/>
      <c r="FI500" s="11"/>
      <c r="FJ500" s="11"/>
      <c r="FK500" s="11"/>
      <c r="FL500" s="11"/>
      <c r="FM500" s="11"/>
      <c r="FN500" s="11"/>
      <c r="FO500" s="11"/>
      <c r="FP500" s="11"/>
      <c r="FQ500" s="11"/>
      <c r="FR500" s="11"/>
      <c r="FS500" s="11"/>
      <c r="FT500" s="11"/>
      <c r="FU500" s="11"/>
      <c r="FV500" s="11"/>
      <c r="FW500" s="11"/>
      <c r="FX500" s="11"/>
      <c r="FY500" s="11"/>
      <c r="FZ500" s="11"/>
      <c r="GA500" s="11"/>
      <c r="GB500" s="11"/>
      <c r="GC500" s="11"/>
      <c r="GD500" s="11"/>
      <c r="GE500" s="11"/>
      <c r="GF500" s="11"/>
      <c r="GG500" s="11"/>
    </row>
    <row r="501" spans="1:189" s="1" customFormat="1" ht="15.75" x14ac:dyDescent="0.25">
      <c r="B501" s="5"/>
      <c r="C501" s="5"/>
      <c r="D501" s="5"/>
      <c r="E501" s="5"/>
      <c r="F501" s="355" t="s">
        <v>407</v>
      </c>
      <c r="G501" s="356"/>
      <c r="H501" s="352"/>
      <c r="I501" s="13"/>
      <c r="J501" s="13"/>
      <c r="K501" s="353"/>
      <c r="L501" s="354"/>
      <c r="M501" s="353"/>
      <c r="N501" s="13"/>
      <c r="O501" s="353"/>
      <c r="P501" s="13"/>
      <c r="Q501" s="353"/>
      <c r="R501" s="13"/>
      <c r="S501" s="353"/>
      <c r="T501" s="13"/>
      <c r="U501" s="353"/>
      <c r="V501" s="13"/>
      <c r="W501" s="353"/>
      <c r="X501" s="13"/>
      <c r="Y501" s="353"/>
      <c r="Z501" s="13"/>
      <c r="AA501" s="353"/>
      <c r="AB501" s="13"/>
      <c r="AC501" s="35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  <c r="AO501" s="13"/>
      <c r="AP501" s="13"/>
      <c r="AQ501" s="13"/>
      <c r="AR501" s="13"/>
      <c r="AS501" s="13"/>
      <c r="AT501" s="13"/>
      <c r="AU501" s="13"/>
      <c r="AV501" s="13"/>
      <c r="AW501" s="13"/>
      <c r="AX501" s="13"/>
      <c r="AY501" s="13"/>
      <c r="AZ501" s="13"/>
      <c r="BA501" s="13"/>
      <c r="BB501" s="13"/>
      <c r="BC501" s="13"/>
      <c r="BD501" s="13"/>
      <c r="BE501" s="11"/>
      <c r="BF501" s="11"/>
      <c r="BG501" s="11"/>
      <c r="BH501" s="11"/>
      <c r="BI501" s="11"/>
      <c r="BJ501" s="11"/>
      <c r="BK501" s="11"/>
      <c r="BL501" s="11"/>
      <c r="BM501" s="11"/>
      <c r="BN501" s="11"/>
      <c r="BO501" s="11"/>
      <c r="BP501" s="11"/>
      <c r="BQ501" s="11"/>
      <c r="BR501" s="11"/>
      <c r="BS501" s="11"/>
      <c r="BT501" s="11"/>
      <c r="BU501" s="11"/>
      <c r="BV501" s="11"/>
      <c r="BW501" s="11"/>
      <c r="BX501" s="11"/>
      <c r="BY501" s="11"/>
      <c r="BZ501" s="11"/>
      <c r="CA501" s="11"/>
      <c r="CB501" s="11"/>
      <c r="CC501" s="11"/>
      <c r="CD501" s="11"/>
      <c r="CE501" s="11"/>
      <c r="CF501" s="11"/>
      <c r="CG501" s="11"/>
      <c r="CH501" s="11"/>
      <c r="CI501" s="11"/>
      <c r="CJ501" s="11"/>
      <c r="CK501" s="11"/>
      <c r="CL501" s="11"/>
      <c r="CM501" s="11"/>
      <c r="CN501" s="11"/>
      <c r="CO501" s="11"/>
      <c r="CP501" s="11"/>
      <c r="CQ501" s="11"/>
      <c r="CR501" s="11"/>
      <c r="CS501" s="11"/>
      <c r="CT501" s="11"/>
      <c r="CU501" s="11"/>
      <c r="CV501" s="11"/>
      <c r="CW501" s="11"/>
      <c r="CX501" s="11"/>
      <c r="CY501" s="11"/>
      <c r="CZ501" s="11"/>
      <c r="DA501" s="11"/>
      <c r="DB501" s="11"/>
      <c r="DC501" s="11"/>
      <c r="DD501" s="11"/>
      <c r="DE501" s="11"/>
      <c r="DF501" s="11"/>
      <c r="DG501" s="11"/>
      <c r="DH501" s="11"/>
      <c r="DI501" s="11"/>
      <c r="DJ501" s="11"/>
      <c r="DK501" s="11"/>
      <c r="DL501" s="11"/>
      <c r="DM501" s="11"/>
      <c r="DN501" s="11"/>
      <c r="DO501" s="11"/>
      <c r="DP501" s="11"/>
      <c r="DQ501" s="11"/>
      <c r="DR501" s="11"/>
      <c r="DS501" s="11"/>
      <c r="DT501" s="11"/>
      <c r="DU501" s="11"/>
      <c r="DV501" s="11"/>
      <c r="DW501" s="11"/>
      <c r="DX501" s="11"/>
      <c r="DY501" s="11"/>
      <c r="DZ501" s="11"/>
      <c r="EA501" s="11"/>
      <c r="EB501" s="11"/>
      <c r="EC501" s="11"/>
      <c r="ED501" s="11"/>
      <c r="EE501" s="11"/>
      <c r="EF501" s="11"/>
      <c r="EG501" s="11"/>
      <c r="EH501" s="11"/>
      <c r="EI501" s="11"/>
      <c r="EJ501" s="11"/>
      <c r="EK501" s="11"/>
      <c r="EL501" s="11"/>
      <c r="EM501" s="11"/>
      <c r="EN501" s="11"/>
      <c r="EO501" s="11"/>
      <c r="EP501" s="11"/>
      <c r="EQ501" s="11"/>
      <c r="ER501" s="11"/>
      <c r="ES501" s="11"/>
      <c r="ET501" s="11"/>
      <c r="EU501" s="11"/>
      <c r="EV501" s="11"/>
      <c r="EW501" s="11"/>
      <c r="EX501" s="11"/>
      <c r="EY501" s="11"/>
      <c r="EZ501" s="11"/>
      <c r="FA501" s="11"/>
      <c r="FB501" s="11"/>
      <c r="FC501" s="11"/>
      <c r="FD501" s="11"/>
      <c r="FE501" s="11"/>
      <c r="FF501" s="11"/>
      <c r="FG501" s="11"/>
      <c r="FH501" s="11"/>
      <c r="FI501" s="11"/>
      <c r="FJ501" s="11"/>
      <c r="FK501" s="11"/>
      <c r="FL501" s="11"/>
      <c r="FM501" s="11"/>
      <c r="FN501" s="11"/>
      <c r="FO501" s="11"/>
      <c r="FP501" s="11"/>
      <c r="FQ501" s="11"/>
      <c r="FR501" s="11"/>
      <c r="FS501" s="11"/>
      <c r="FT501" s="11"/>
      <c r="FU501" s="11"/>
      <c r="FV501" s="11"/>
      <c r="FW501" s="11"/>
      <c r="FX501" s="11"/>
      <c r="FY501" s="11"/>
      <c r="FZ501" s="11"/>
      <c r="GA501" s="11"/>
      <c r="GB501" s="11"/>
      <c r="GC501" s="11"/>
      <c r="GD501" s="11"/>
      <c r="GE501" s="11"/>
      <c r="GF501" s="11"/>
      <c r="GG501" s="11"/>
    </row>
    <row r="502" spans="1:189" s="1" customFormat="1" ht="15.75" x14ac:dyDescent="0.25">
      <c r="B502" s="5"/>
      <c r="C502" s="5"/>
      <c r="D502" s="5"/>
      <c r="E502" s="5"/>
      <c r="F502" s="5" t="s">
        <v>408</v>
      </c>
      <c r="G502" s="357"/>
      <c r="H502" s="352"/>
      <c r="I502" s="13"/>
      <c r="J502" s="13"/>
      <c r="K502" s="353"/>
      <c r="L502" s="354"/>
      <c r="M502" s="353"/>
      <c r="N502" s="13"/>
      <c r="O502" s="353"/>
      <c r="P502" s="13"/>
      <c r="Q502" s="353"/>
      <c r="R502" s="13"/>
      <c r="S502" s="353"/>
      <c r="T502" s="13"/>
      <c r="U502" s="353"/>
      <c r="V502" s="13"/>
      <c r="W502" s="353"/>
      <c r="X502" s="13"/>
      <c r="Y502" s="353"/>
      <c r="Z502" s="13"/>
      <c r="AA502" s="353"/>
      <c r="AB502" s="13"/>
      <c r="AC502" s="353"/>
      <c r="AD502" s="13"/>
      <c r="AE502" s="13"/>
      <c r="AF502" s="13"/>
      <c r="AG502" s="13"/>
      <c r="AH502" s="13"/>
      <c r="AI502" s="13"/>
      <c r="AJ502" s="13"/>
      <c r="AK502" s="13"/>
      <c r="AL502" s="13"/>
      <c r="AM502" s="13"/>
      <c r="AN502" s="13"/>
      <c r="AO502" s="13"/>
      <c r="AP502" s="13"/>
      <c r="AQ502" s="13"/>
      <c r="AR502" s="13"/>
      <c r="AS502" s="13"/>
      <c r="AT502" s="13"/>
      <c r="AU502" s="13"/>
      <c r="AV502" s="13"/>
      <c r="AW502" s="13"/>
      <c r="AX502" s="13"/>
      <c r="AY502" s="13"/>
      <c r="AZ502" s="13"/>
      <c r="BA502" s="13"/>
      <c r="BB502" s="13"/>
      <c r="BC502" s="13"/>
      <c r="BD502" s="13"/>
      <c r="BE502" s="11"/>
      <c r="BF502" s="11"/>
      <c r="BG502" s="11"/>
      <c r="BH502" s="11"/>
      <c r="BI502" s="11"/>
      <c r="BJ502" s="11"/>
      <c r="BK502" s="11"/>
      <c r="BL502" s="11"/>
      <c r="BM502" s="11"/>
      <c r="BN502" s="11"/>
      <c r="BO502" s="11"/>
      <c r="BP502" s="11"/>
      <c r="BQ502" s="11"/>
      <c r="BR502" s="11"/>
      <c r="BS502" s="11"/>
      <c r="BT502" s="11"/>
      <c r="BU502" s="11"/>
      <c r="BV502" s="11"/>
      <c r="BW502" s="11"/>
      <c r="BX502" s="11"/>
      <c r="BY502" s="11"/>
      <c r="BZ502" s="11"/>
      <c r="CA502" s="11"/>
      <c r="CB502" s="11"/>
      <c r="CC502" s="11"/>
      <c r="CD502" s="11"/>
      <c r="CE502" s="11"/>
      <c r="CF502" s="11"/>
      <c r="CG502" s="11"/>
      <c r="CH502" s="11"/>
      <c r="CI502" s="11"/>
      <c r="CJ502" s="11"/>
      <c r="CK502" s="11"/>
      <c r="CL502" s="11"/>
      <c r="CM502" s="11"/>
      <c r="CN502" s="11"/>
      <c r="CO502" s="11"/>
      <c r="CP502" s="11"/>
      <c r="CQ502" s="11"/>
      <c r="CR502" s="11"/>
      <c r="CS502" s="11"/>
      <c r="CT502" s="11"/>
      <c r="CU502" s="11"/>
      <c r="CV502" s="11"/>
      <c r="CW502" s="11"/>
      <c r="CX502" s="11"/>
      <c r="CY502" s="11"/>
      <c r="CZ502" s="11"/>
      <c r="DA502" s="11"/>
      <c r="DB502" s="11"/>
      <c r="DC502" s="11"/>
      <c r="DD502" s="11"/>
      <c r="DE502" s="11"/>
      <c r="DF502" s="11"/>
      <c r="DG502" s="11"/>
      <c r="DH502" s="11"/>
      <c r="DI502" s="11"/>
      <c r="DJ502" s="11"/>
      <c r="DK502" s="11"/>
      <c r="DL502" s="11"/>
      <c r="DM502" s="11"/>
      <c r="DN502" s="11"/>
      <c r="DO502" s="11"/>
      <c r="DP502" s="11"/>
      <c r="DQ502" s="11"/>
      <c r="DR502" s="11"/>
      <c r="DS502" s="11"/>
      <c r="DT502" s="11"/>
      <c r="DU502" s="11"/>
      <c r="DV502" s="11"/>
      <c r="DW502" s="11"/>
      <c r="DX502" s="11"/>
      <c r="DY502" s="11"/>
      <c r="DZ502" s="11"/>
      <c r="EA502" s="11"/>
      <c r="EB502" s="11"/>
      <c r="EC502" s="11"/>
      <c r="ED502" s="11"/>
      <c r="EE502" s="11"/>
      <c r="EF502" s="11"/>
      <c r="EG502" s="11"/>
      <c r="EH502" s="11"/>
      <c r="EI502" s="11"/>
      <c r="EJ502" s="11"/>
      <c r="EK502" s="11"/>
      <c r="EL502" s="11"/>
      <c r="EM502" s="11"/>
      <c r="EN502" s="11"/>
      <c r="EO502" s="11"/>
      <c r="EP502" s="11"/>
      <c r="EQ502" s="11"/>
      <c r="ER502" s="11"/>
      <c r="ES502" s="11"/>
      <c r="ET502" s="11"/>
      <c r="EU502" s="11"/>
      <c r="EV502" s="11"/>
      <c r="EW502" s="11"/>
      <c r="EX502" s="11"/>
      <c r="EY502" s="11"/>
      <c r="EZ502" s="11"/>
      <c r="FA502" s="11"/>
      <c r="FB502" s="11"/>
      <c r="FC502" s="11"/>
      <c r="FD502" s="11"/>
      <c r="FE502" s="11"/>
      <c r="FF502" s="11"/>
      <c r="FG502" s="11"/>
      <c r="FH502" s="11"/>
      <c r="FI502" s="11"/>
      <c r="FJ502" s="11"/>
      <c r="FK502" s="11"/>
      <c r="FL502" s="11"/>
      <c r="FM502" s="11"/>
      <c r="FN502" s="11"/>
      <c r="FO502" s="11"/>
      <c r="FP502" s="11"/>
      <c r="FQ502" s="11"/>
      <c r="FR502" s="11"/>
      <c r="FS502" s="11"/>
      <c r="FT502" s="11"/>
      <c r="FU502" s="11"/>
      <c r="FV502" s="11"/>
      <c r="FW502" s="11"/>
      <c r="FX502" s="11"/>
      <c r="FY502" s="11"/>
      <c r="FZ502" s="11"/>
      <c r="GA502" s="11"/>
      <c r="GB502" s="11"/>
      <c r="GC502" s="11"/>
      <c r="GD502" s="11"/>
      <c r="GE502" s="11"/>
      <c r="GF502" s="11"/>
      <c r="GG502" s="11"/>
    </row>
    <row r="503" spans="1:189" s="1" customFormat="1" ht="15.75" x14ac:dyDescent="0.25">
      <c r="B503" s="5"/>
      <c r="C503" s="5"/>
      <c r="D503" s="5"/>
      <c r="E503" s="5"/>
      <c r="F503" s="5"/>
      <c r="G503" s="357"/>
      <c r="H503" s="352"/>
      <c r="I503" s="13"/>
      <c r="J503" s="13"/>
      <c r="K503" s="353"/>
      <c r="L503" s="354"/>
      <c r="M503" s="353"/>
      <c r="N503" s="13"/>
      <c r="O503" s="353"/>
      <c r="P503" s="13"/>
      <c r="Q503" s="353"/>
      <c r="R503" s="13"/>
      <c r="S503" s="353"/>
      <c r="T503" s="13"/>
      <c r="U503" s="353"/>
      <c r="V503" s="13"/>
      <c r="W503" s="353"/>
      <c r="X503" s="13"/>
      <c r="Y503" s="353"/>
      <c r="Z503" s="13"/>
      <c r="AA503" s="353"/>
      <c r="AB503" s="13"/>
      <c r="AC503" s="353"/>
      <c r="AD503" s="13"/>
      <c r="AE503" s="13"/>
      <c r="AF503" s="13"/>
      <c r="AG503" s="13"/>
      <c r="AH503" s="13"/>
      <c r="AI503" s="13"/>
      <c r="AJ503" s="13"/>
      <c r="AK503" s="13"/>
      <c r="AL503" s="13"/>
      <c r="AM503" s="13"/>
      <c r="AN503" s="13"/>
      <c r="AO503" s="13"/>
      <c r="AP503" s="13"/>
      <c r="AQ503" s="13"/>
      <c r="AR503" s="13"/>
      <c r="AS503" s="13"/>
      <c r="AT503" s="13"/>
      <c r="AU503" s="13"/>
      <c r="AV503" s="13"/>
      <c r="AW503" s="13"/>
      <c r="AX503" s="13"/>
      <c r="AY503" s="13"/>
      <c r="AZ503" s="13"/>
      <c r="BA503" s="13"/>
      <c r="BB503" s="13"/>
      <c r="BC503" s="13"/>
      <c r="BD503" s="13"/>
      <c r="BE503" s="11"/>
      <c r="BF503" s="11"/>
      <c r="BG503" s="11"/>
      <c r="BH503" s="11"/>
      <c r="BI503" s="11"/>
      <c r="BJ503" s="11"/>
      <c r="BK503" s="11"/>
      <c r="BL503" s="11"/>
      <c r="BM503" s="11"/>
      <c r="BN503" s="11"/>
      <c r="BO503" s="11"/>
      <c r="BP503" s="11"/>
      <c r="BQ503" s="11"/>
      <c r="BR503" s="11"/>
      <c r="BS503" s="11"/>
      <c r="BT503" s="11"/>
      <c r="BU503" s="11"/>
      <c r="BV503" s="11"/>
      <c r="BW503" s="11"/>
      <c r="BX503" s="11"/>
      <c r="BY503" s="11"/>
      <c r="BZ503" s="11"/>
      <c r="CA503" s="11"/>
      <c r="CB503" s="11"/>
      <c r="CC503" s="11"/>
      <c r="CD503" s="11"/>
      <c r="CE503" s="11"/>
      <c r="CF503" s="11"/>
      <c r="CG503" s="11"/>
      <c r="CH503" s="11"/>
      <c r="CI503" s="11"/>
      <c r="CJ503" s="11"/>
      <c r="CK503" s="11"/>
      <c r="CL503" s="11"/>
      <c r="CM503" s="11"/>
      <c r="CN503" s="11"/>
      <c r="CO503" s="11"/>
      <c r="CP503" s="11"/>
      <c r="CQ503" s="11"/>
      <c r="CR503" s="11"/>
      <c r="CS503" s="11"/>
      <c r="CT503" s="11"/>
      <c r="CU503" s="11"/>
      <c r="CV503" s="11"/>
      <c r="CW503" s="11"/>
      <c r="CX503" s="11"/>
      <c r="CY503" s="11"/>
      <c r="CZ503" s="11"/>
      <c r="DA503" s="11"/>
      <c r="DB503" s="11"/>
      <c r="DC503" s="11"/>
      <c r="DD503" s="11"/>
      <c r="DE503" s="11"/>
      <c r="DF503" s="11"/>
      <c r="DG503" s="11"/>
      <c r="DH503" s="11"/>
      <c r="DI503" s="11"/>
      <c r="DJ503" s="11"/>
      <c r="DK503" s="11"/>
      <c r="DL503" s="11"/>
      <c r="DM503" s="11"/>
      <c r="DN503" s="11"/>
      <c r="DO503" s="11"/>
      <c r="DP503" s="11"/>
      <c r="DQ503" s="11"/>
      <c r="DR503" s="11"/>
      <c r="DS503" s="11"/>
      <c r="DT503" s="11"/>
      <c r="DU503" s="11"/>
      <c r="DV503" s="11"/>
      <c r="DW503" s="11"/>
      <c r="DX503" s="11"/>
      <c r="DY503" s="11"/>
      <c r="DZ503" s="11"/>
      <c r="EA503" s="11"/>
      <c r="EB503" s="11"/>
      <c r="EC503" s="11"/>
      <c r="ED503" s="11"/>
      <c r="EE503" s="11"/>
      <c r="EF503" s="11"/>
      <c r="EG503" s="11"/>
      <c r="EH503" s="11"/>
      <c r="EI503" s="11"/>
      <c r="EJ503" s="11"/>
      <c r="EK503" s="11"/>
      <c r="EL503" s="11"/>
      <c r="EM503" s="11"/>
      <c r="EN503" s="11"/>
      <c r="EO503" s="11"/>
      <c r="EP503" s="11"/>
      <c r="EQ503" s="11"/>
      <c r="ER503" s="11"/>
      <c r="ES503" s="11"/>
      <c r="ET503" s="11"/>
      <c r="EU503" s="11"/>
      <c r="EV503" s="11"/>
      <c r="EW503" s="11"/>
      <c r="EX503" s="11"/>
      <c r="EY503" s="11"/>
      <c r="EZ503" s="11"/>
      <c r="FA503" s="11"/>
      <c r="FB503" s="11"/>
      <c r="FC503" s="11"/>
      <c r="FD503" s="11"/>
      <c r="FE503" s="11"/>
      <c r="FF503" s="11"/>
      <c r="FG503" s="11"/>
      <c r="FH503" s="11"/>
      <c r="FI503" s="11"/>
      <c r="FJ503" s="11"/>
      <c r="FK503" s="11"/>
      <c r="FL503" s="11"/>
      <c r="FM503" s="11"/>
      <c r="FN503" s="11"/>
      <c r="FO503" s="11"/>
      <c r="FP503" s="11"/>
      <c r="FQ503" s="11"/>
      <c r="FR503" s="11"/>
      <c r="FS503" s="11"/>
      <c r="FT503" s="11"/>
      <c r="FU503" s="11"/>
      <c r="FV503" s="11"/>
      <c r="FW503" s="11"/>
      <c r="FX503" s="11"/>
      <c r="FY503" s="11"/>
      <c r="FZ503" s="11"/>
      <c r="GA503" s="11"/>
      <c r="GB503" s="11"/>
      <c r="GC503" s="11"/>
      <c r="GD503" s="11"/>
      <c r="GE503" s="11"/>
      <c r="GF503" s="11"/>
      <c r="GG503" s="11"/>
    </row>
    <row r="504" spans="1:189" s="1" customFormat="1" x14ac:dyDescent="0.25">
      <c r="A504" s="23"/>
      <c r="B504" s="23"/>
      <c r="C504" s="23"/>
      <c r="D504" s="23"/>
      <c r="E504" s="23"/>
      <c r="F504" s="23"/>
      <c r="G504" s="41"/>
      <c r="H504" s="41"/>
      <c r="I504" s="41"/>
      <c r="J504" s="41"/>
      <c r="K504" s="142"/>
      <c r="L504" s="40"/>
      <c r="M504" s="44"/>
      <c r="N504" s="44"/>
      <c r="O504" s="56"/>
      <c r="P504" s="109"/>
      <c r="Q504" s="85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  <c r="BI504" s="11"/>
      <c r="BJ504" s="11"/>
      <c r="BK504" s="11"/>
      <c r="BL504" s="11"/>
      <c r="BM504" s="11"/>
      <c r="BN504" s="11"/>
      <c r="BO504" s="11"/>
      <c r="BP504" s="11"/>
      <c r="BQ504" s="11"/>
      <c r="BR504" s="11"/>
      <c r="BS504" s="11"/>
      <c r="BT504" s="11"/>
      <c r="BU504" s="11"/>
      <c r="BV504" s="11"/>
      <c r="BW504" s="11"/>
      <c r="BX504" s="11"/>
      <c r="BY504" s="11"/>
      <c r="BZ504" s="11"/>
      <c r="CA504" s="11"/>
      <c r="CB504" s="11"/>
      <c r="CC504" s="11"/>
      <c r="CD504" s="11"/>
      <c r="CE504" s="11"/>
      <c r="CF504" s="11"/>
      <c r="CG504" s="11"/>
      <c r="CH504" s="11"/>
      <c r="CI504" s="11"/>
      <c r="CJ504" s="11"/>
      <c r="CK504" s="11"/>
      <c r="CL504" s="11"/>
      <c r="CM504" s="11"/>
      <c r="CN504" s="11"/>
      <c r="CO504" s="11"/>
      <c r="CP504" s="11"/>
      <c r="CQ504" s="11"/>
      <c r="CR504" s="11"/>
      <c r="CS504" s="11"/>
      <c r="CT504" s="11"/>
      <c r="CU504" s="11"/>
      <c r="CV504" s="11"/>
      <c r="CW504" s="11"/>
      <c r="CX504" s="11"/>
      <c r="CY504" s="11"/>
      <c r="CZ504" s="11"/>
      <c r="DA504" s="11"/>
      <c r="DB504" s="11"/>
      <c r="DC504" s="11"/>
      <c r="DD504" s="11"/>
      <c r="DE504" s="11"/>
      <c r="DF504" s="11"/>
      <c r="DG504" s="11"/>
      <c r="DH504" s="11"/>
      <c r="DI504" s="11"/>
      <c r="DJ504" s="11"/>
      <c r="DK504" s="11"/>
      <c r="DL504" s="11"/>
      <c r="DM504" s="11"/>
      <c r="DN504" s="11"/>
      <c r="DO504" s="11"/>
      <c r="DP504" s="11"/>
      <c r="DQ504" s="11"/>
      <c r="DR504" s="11"/>
      <c r="DS504" s="11"/>
      <c r="DT504" s="11"/>
      <c r="DU504" s="11"/>
      <c r="DV504" s="11"/>
      <c r="DW504" s="11"/>
      <c r="DX504" s="11"/>
      <c r="DY504" s="11"/>
      <c r="DZ504" s="11"/>
      <c r="EA504" s="11"/>
      <c r="EB504" s="11"/>
      <c r="EC504" s="11"/>
      <c r="ED504" s="11"/>
      <c r="EE504" s="11"/>
      <c r="EF504" s="11"/>
      <c r="EG504" s="11"/>
      <c r="EH504" s="11"/>
      <c r="EI504" s="11"/>
      <c r="EJ504" s="11"/>
      <c r="EK504" s="11"/>
      <c r="EL504" s="11"/>
      <c r="EM504" s="11"/>
      <c r="EN504" s="11"/>
      <c r="EO504" s="11"/>
      <c r="EP504" s="11"/>
      <c r="EQ504" s="11"/>
      <c r="ER504" s="11"/>
      <c r="ES504" s="11"/>
      <c r="ET504" s="11"/>
      <c r="EU504" s="11"/>
      <c r="EV504" s="11"/>
      <c r="EW504" s="11"/>
      <c r="EX504" s="11"/>
      <c r="EY504" s="11"/>
      <c r="EZ504" s="11"/>
      <c r="FA504" s="11"/>
      <c r="FB504" s="11"/>
      <c r="FC504" s="11"/>
      <c r="FD504" s="11"/>
    </row>
    <row r="505" spans="1:189" s="1" customFormat="1" x14ac:dyDescent="0.25">
      <c r="A505" s="28"/>
      <c r="B505" s="23"/>
      <c r="C505" s="23"/>
      <c r="D505" s="23"/>
      <c r="E505" s="28"/>
      <c r="F505" s="23"/>
      <c r="G505" s="68"/>
      <c r="H505" s="68"/>
      <c r="I505" s="68"/>
      <c r="J505" s="68"/>
      <c r="K505" s="140"/>
      <c r="L505" s="39"/>
      <c r="M505" s="44"/>
      <c r="N505" s="44"/>
      <c r="O505" s="56"/>
      <c r="P505" s="109"/>
      <c r="Q505" s="85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  <c r="BI505" s="11"/>
      <c r="BJ505" s="11"/>
      <c r="BK505" s="11"/>
      <c r="BL505" s="11"/>
      <c r="BM505" s="11"/>
      <c r="BN505" s="11"/>
      <c r="BO505" s="11"/>
      <c r="BP505" s="11"/>
      <c r="BQ505" s="11"/>
      <c r="BR505" s="11"/>
      <c r="BS505" s="11"/>
      <c r="BT505" s="11"/>
      <c r="BU505" s="11"/>
      <c r="BV505" s="11"/>
      <c r="BW505" s="11"/>
      <c r="BX505" s="11"/>
      <c r="BY505" s="11"/>
      <c r="BZ505" s="11"/>
      <c r="CA505" s="11"/>
      <c r="CB505" s="11"/>
      <c r="CC505" s="11"/>
      <c r="CD505" s="11"/>
      <c r="CE505" s="11"/>
      <c r="CF505" s="11"/>
      <c r="CG505" s="11"/>
      <c r="CH505" s="11"/>
      <c r="CI505" s="11"/>
      <c r="CJ505" s="11"/>
      <c r="CK505" s="11"/>
      <c r="CL505" s="11"/>
      <c r="CM505" s="11"/>
      <c r="CN505" s="11"/>
      <c r="CO505" s="11"/>
      <c r="CP505" s="11"/>
      <c r="CQ505" s="11"/>
      <c r="CR505" s="11"/>
      <c r="CS505" s="11"/>
      <c r="CT505" s="11"/>
      <c r="CU505" s="11"/>
      <c r="CV505" s="11"/>
      <c r="CW505" s="11"/>
      <c r="CX505" s="11"/>
      <c r="CY505" s="11"/>
      <c r="CZ505" s="11"/>
      <c r="DA505" s="11"/>
      <c r="DB505" s="11"/>
      <c r="DC505" s="11"/>
      <c r="DD505" s="11"/>
      <c r="DE505" s="11"/>
      <c r="DF505" s="11"/>
      <c r="DG505" s="11"/>
      <c r="DH505" s="11"/>
      <c r="DI505" s="11"/>
      <c r="DJ505" s="11"/>
      <c r="DK505" s="11"/>
      <c r="DL505" s="11"/>
      <c r="DM505" s="11"/>
      <c r="DN505" s="11"/>
      <c r="DO505" s="11"/>
      <c r="DP505" s="11"/>
      <c r="DQ505" s="11"/>
      <c r="DR505" s="11"/>
      <c r="DS505" s="11"/>
      <c r="DT505" s="11"/>
      <c r="DU505" s="11"/>
      <c r="DV505" s="11"/>
      <c r="DW505" s="11"/>
      <c r="DX505" s="11"/>
      <c r="DY505" s="11"/>
      <c r="DZ505" s="11"/>
      <c r="EA505" s="11"/>
      <c r="EB505" s="11"/>
      <c r="EC505" s="11"/>
      <c r="ED505" s="11"/>
      <c r="EE505" s="11"/>
      <c r="EF505" s="11"/>
      <c r="EG505" s="11"/>
      <c r="EH505" s="11"/>
      <c r="EI505" s="11"/>
      <c r="EJ505" s="11"/>
      <c r="EK505" s="11"/>
      <c r="EL505" s="11"/>
      <c r="EM505" s="11"/>
      <c r="EN505" s="11"/>
      <c r="EO505" s="11"/>
      <c r="EP505" s="11"/>
      <c r="EQ505" s="11"/>
      <c r="ER505" s="11"/>
      <c r="ES505" s="11"/>
      <c r="ET505" s="11"/>
      <c r="EU505" s="11"/>
      <c r="EV505" s="11"/>
      <c r="EW505" s="11"/>
      <c r="EX505" s="11"/>
      <c r="EY505" s="11"/>
      <c r="EZ505" s="11"/>
      <c r="FA505" s="11"/>
      <c r="FB505" s="11"/>
      <c r="FC505" s="11"/>
      <c r="FD505" s="11"/>
    </row>
    <row r="506" spans="1:189" s="1" customFormat="1" x14ac:dyDescent="0.25">
      <c r="A506" s="23"/>
      <c r="B506" s="23"/>
      <c r="C506" s="23"/>
      <c r="D506" s="23"/>
      <c r="E506" s="28"/>
      <c r="F506" s="27"/>
      <c r="G506" s="68"/>
      <c r="H506" s="68"/>
      <c r="I506" s="68"/>
      <c r="J506" s="68"/>
      <c r="K506" s="140"/>
      <c r="L506" s="39"/>
      <c r="M506" s="44"/>
      <c r="N506" s="44"/>
      <c r="O506" s="56"/>
      <c r="P506" s="109"/>
      <c r="Q506" s="85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  <c r="BI506" s="11"/>
      <c r="BJ506" s="11"/>
      <c r="BK506" s="11"/>
      <c r="BL506" s="11"/>
      <c r="BM506" s="11"/>
      <c r="BN506" s="11"/>
      <c r="BO506" s="11"/>
      <c r="BP506" s="11"/>
      <c r="BQ506" s="11"/>
      <c r="BR506" s="11"/>
      <c r="BS506" s="11"/>
      <c r="BT506" s="11"/>
      <c r="BU506" s="11"/>
      <c r="BV506" s="11"/>
      <c r="BW506" s="11"/>
      <c r="BX506" s="11"/>
      <c r="BY506" s="11"/>
      <c r="BZ506" s="11"/>
      <c r="CA506" s="11"/>
      <c r="CB506" s="11"/>
      <c r="CC506" s="11"/>
      <c r="CD506" s="11"/>
      <c r="CE506" s="11"/>
      <c r="CF506" s="11"/>
      <c r="CG506" s="11"/>
      <c r="CH506" s="11"/>
      <c r="CI506" s="11"/>
      <c r="CJ506" s="11"/>
      <c r="CK506" s="11"/>
      <c r="CL506" s="11"/>
      <c r="CM506" s="11"/>
      <c r="CN506" s="11"/>
      <c r="CO506" s="11"/>
      <c r="CP506" s="11"/>
      <c r="CQ506" s="11"/>
      <c r="CR506" s="11"/>
      <c r="CS506" s="11"/>
      <c r="CT506" s="11"/>
      <c r="CU506" s="11"/>
      <c r="CV506" s="11"/>
      <c r="CW506" s="11"/>
      <c r="CX506" s="11"/>
      <c r="CY506" s="11"/>
      <c r="CZ506" s="11"/>
      <c r="DA506" s="11"/>
      <c r="DB506" s="11"/>
      <c r="DC506" s="11"/>
      <c r="DD506" s="11"/>
      <c r="DE506" s="11"/>
      <c r="DF506" s="11"/>
      <c r="DG506" s="11"/>
      <c r="DH506" s="11"/>
      <c r="DI506" s="11"/>
      <c r="DJ506" s="11"/>
      <c r="DK506" s="11"/>
      <c r="DL506" s="11"/>
      <c r="DM506" s="11"/>
      <c r="DN506" s="11"/>
      <c r="DO506" s="11"/>
      <c r="DP506" s="11"/>
      <c r="DQ506" s="11"/>
      <c r="DR506" s="11"/>
      <c r="DS506" s="11"/>
      <c r="DT506" s="11"/>
      <c r="DU506" s="11"/>
      <c r="DV506" s="11"/>
      <c r="DW506" s="11"/>
      <c r="DX506" s="11"/>
      <c r="DY506" s="11"/>
      <c r="DZ506" s="11"/>
      <c r="EA506" s="11"/>
      <c r="EB506" s="11"/>
      <c r="EC506" s="11"/>
      <c r="ED506" s="11"/>
      <c r="EE506" s="11"/>
      <c r="EF506" s="11"/>
      <c r="EG506" s="11"/>
      <c r="EH506" s="11"/>
      <c r="EI506" s="11"/>
      <c r="EJ506" s="11"/>
      <c r="EK506" s="11"/>
      <c r="EL506" s="11"/>
      <c r="EM506" s="11"/>
      <c r="EN506" s="11"/>
      <c r="EO506" s="11"/>
      <c r="EP506" s="11"/>
      <c r="EQ506" s="11"/>
      <c r="ER506" s="11"/>
      <c r="ES506" s="11"/>
      <c r="ET506" s="11"/>
      <c r="EU506" s="11"/>
      <c r="EV506" s="11"/>
      <c r="EW506" s="11"/>
      <c r="EX506" s="11"/>
      <c r="EY506" s="11"/>
      <c r="EZ506" s="11"/>
      <c r="FA506" s="11"/>
      <c r="FB506" s="11"/>
      <c r="FC506" s="11"/>
      <c r="FD506" s="11"/>
    </row>
    <row r="507" spans="1:189" s="1" customFormat="1" x14ac:dyDescent="0.25">
      <c r="A507" s="23"/>
      <c r="B507" s="23"/>
      <c r="C507" s="23"/>
      <c r="D507" s="23"/>
      <c r="E507" s="28"/>
      <c r="F507" s="28"/>
      <c r="G507" s="68"/>
      <c r="H507" s="68"/>
      <c r="I507" s="68"/>
      <c r="J507" s="68"/>
      <c r="K507" s="140"/>
      <c r="L507" s="39"/>
      <c r="M507" s="44"/>
      <c r="N507" s="44"/>
      <c r="O507" s="56"/>
      <c r="P507" s="109"/>
      <c r="Q507" s="85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  <c r="BI507" s="11"/>
      <c r="BJ507" s="11"/>
      <c r="BK507" s="11"/>
      <c r="BL507" s="11"/>
      <c r="BM507" s="11"/>
      <c r="BN507" s="11"/>
      <c r="BO507" s="11"/>
      <c r="BP507" s="11"/>
      <c r="BQ507" s="11"/>
      <c r="BR507" s="11"/>
      <c r="BS507" s="11"/>
      <c r="BT507" s="11"/>
      <c r="BU507" s="11"/>
      <c r="BV507" s="11"/>
      <c r="BW507" s="11"/>
      <c r="BX507" s="11"/>
      <c r="BY507" s="11"/>
      <c r="BZ507" s="11"/>
      <c r="CA507" s="11"/>
      <c r="CB507" s="11"/>
      <c r="CC507" s="11"/>
      <c r="CD507" s="11"/>
      <c r="CE507" s="11"/>
      <c r="CF507" s="11"/>
      <c r="CG507" s="11"/>
      <c r="CH507" s="11"/>
      <c r="CI507" s="11"/>
      <c r="CJ507" s="11"/>
      <c r="CK507" s="11"/>
      <c r="CL507" s="11"/>
      <c r="CM507" s="11"/>
      <c r="CN507" s="11"/>
      <c r="CO507" s="11"/>
      <c r="CP507" s="11"/>
      <c r="CQ507" s="11"/>
      <c r="CR507" s="11"/>
      <c r="CS507" s="11"/>
      <c r="CT507" s="11"/>
      <c r="CU507" s="11"/>
      <c r="CV507" s="11"/>
      <c r="CW507" s="11"/>
      <c r="CX507" s="11"/>
      <c r="CY507" s="11"/>
      <c r="CZ507" s="11"/>
      <c r="DA507" s="11"/>
      <c r="DB507" s="11"/>
      <c r="DC507" s="11"/>
      <c r="DD507" s="11"/>
      <c r="DE507" s="11"/>
      <c r="DF507" s="11"/>
      <c r="DG507" s="11"/>
      <c r="DH507" s="11"/>
      <c r="DI507" s="11"/>
      <c r="DJ507" s="11"/>
      <c r="DK507" s="11"/>
      <c r="DL507" s="11"/>
      <c r="DM507" s="11"/>
      <c r="DN507" s="11"/>
      <c r="DO507" s="11"/>
      <c r="DP507" s="11"/>
      <c r="DQ507" s="11"/>
      <c r="DR507" s="11"/>
      <c r="DS507" s="11"/>
      <c r="DT507" s="11"/>
      <c r="DU507" s="11"/>
      <c r="DV507" s="11"/>
      <c r="DW507" s="11"/>
      <c r="DX507" s="11"/>
      <c r="DY507" s="11"/>
      <c r="DZ507" s="11"/>
      <c r="EA507" s="11"/>
      <c r="EB507" s="11"/>
      <c r="EC507" s="11"/>
      <c r="ED507" s="11"/>
      <c r="EE507" s="11"/>
      <c r="EF507" s="11"/>
      <c r="EG507" s="11"/>
      <c r="EH507" s="11"/>
      <c r="EI507" s="11"/>
      <c r="EJ507" s="11"/>
      <c r="EK507" s="11"/>
      <c r="EL507" s="11"/>
      <c r="EM507" s="11"/>
      <c r="EN507" s="11"/>
      <c r="EO507" s="11"/>
      <c r="EP507" s="11"/>
      <c r="EQ507" s="11"/>
      <c r="ER507" s="11"/>
      <c r="ES507" s="11"/>
      <c r="ET507" s="11"/>
      <c r="EU507" s="11"/>
      <c r="EV507" s="11"/>
      <c r="EW507" s="11"/>
      <c r="EX507" s="11"/>
      <c r="EY507" s="11"/>
      <c r="EZ507" s="11"/>
      <c r="FA507" s="11"/>
      <c r="FB507" s="11"/>
      <c r="FC507" s="11"/>
      <c r="FD507" s="11"/>
    </row>
    <row r="508" spans="1:189" s="1" customFormat="1" x14ac:dyDescent="0.25">
      <c r="A508" s="23"/>
      <c r="B508" s="23"/>
      <c r="C508" s="23"/>
      <c r="D508" s="23"/>
      <c r="E508" s="23"/>
      <c r="F508" s="26"/>
      <c r="G508" s="37"/>
      <c r="H508" s="37"/>
      <c r="I508" s="37"/>
      <c r="J508" s="37"/>
      <c r="K508" s="141"/>
      <c r="L508" s="55"/>
      <c r="M508" s="44"/>
      <c r="N508" s="44"/>
      <c r="O508" s="56"/>
      <c r="P508" s="109"/>
      <c r="Q508" s="85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  <c r="BI508" s="11"/>
      <c r="BJ508" s="11"/>
      <c r="BK508" s="11"/>
      <c r="BL508" s="11"/>
      <c r="BM508" s="11"/>
      <c r="BN508" s="11"/>
      <c r="BO508" s="11"/>
      <c r="BP508" s="11"/>
      <c r="BQ508" s="11"/>
      <c r="BR508" s="11"/>
      <c r="BS508" s="11"/>
      <c r="BT508" s="11"/>
      <c r="BU508" s="11"/>
      <c r="BV508" s="11"/>
      <c r="BW508" s="11"/>
      <c r="BX508" s="11"/>
      <c r="BY508" s="11"/>
      <c r="BZ508" s="11"/>
      <c r="CA508" s="11"/>
      <c r="CB508" s="11"/>
      <c r="CC508" s="11"/>
      <c r="CD508" s="11"/>
      <c r="CE508" s="11"/>
      <c r="CF508" s="11"/>
      <c r="CG508" s="11"/>
      <c r="CH508" s="11"/>
      <c r="CI508" s="11"/>
      <c r="CJ508" s="11"/>
      <c r="CK508" s="11"/>
      <c r="CL508" s="11"/>
      <c r="CM508" s="11"/>
      <c r="CN508" s="11"/>
      <c r="CO508" s="11"/>
      <c r="CP508" s="11"/>
      <c r="CQ508" s="11"/>
      <c r="CR508" s="11"/>
      <c r="CS508" s="11"/>
      <c r="CT508" s="11"/>
      <c r="CU508" s="11"/>
      <c r="CV508" s="11"/>
      <c r="CW508" s="11"/>
      <c r="CX508" s="11"/>
      <c r="CY508" s="11"/>
      <c r="CZ508" s="11"/>
      <c r="DA508" s="11"/>
      <c r="DB508" s="11"/>
      <c r="DC508" s="11"/>
      <c r="DD508" s="11"/>
      <c r="DE508" s="11"/>
      <c r="DF508" s="11"/>
      <c r="DG508" s="11"/>
      <c r="DH508" s="11"/>
      <c r="DI508" s="11"/>
      <c r="DJ508" s="11"/>
      <c r="DK508" s="11"/>
      <c r="DL508" s="11"/>
      <c r="DM508" s="11"/>
      <c r="DN508" s="11"/>
      <c r="DO508" s="11"/>
      <c r="DP508" s="11"/>
      <c r="DQ508" s="11"/>
      <c r="DR508" s="11"/>
      <c r="DS508" s="11"/>
      <c r="DT508" s="11"/>
      <c r="DU508" s="11"/>
      <c r="DV508" s="11"/>
      <c r="DW508" s="11"/>
      <c r="DX508" s="11"/>
      <c r="DY508" s="11"/>
      <c r="DZ508" s="11"/>
      <c r="EA508" s="11"/>
      <c r="EB508" s="11"/>
      <c r="EC508" s="11"/>
      <c r="ED508" s="11"/>
      <c r="EE508" s="11"/>
      <c r="EF508" s="11"/>
      <c r="EG508" s="11"/>
      <c r="EH508" s="11"/>
      <c r="EI508" s="11"/>
      <c r="EJ508" s="11"/>
      <c r="EK508" s="11"/>
      <c r="EL508" s="11"/>
      <c r="EM508" s="11"/>
      <c r="EN508" s="11"/>
      <c r="EO508" s="11"/>
      <c r="EP508" s="11"/>
      <c r="EQ508" s="11"/>
      <c r="ER508" s="11"/>
      <c r="ES508" s="11"/>
      <c r="ET508" s="11"/>
      <c r="EU508" s="11"/>
      <c r="EV508" s="11"/>
      <c r="EW508" s="11"/>
      <c r="EX508" s="11"/>
      <c r="EY508" s="11"/>
      <c r="EZ508" s="11"/>
      <c r="FA508" s="11"/>
      <c r="FB508" s="11"/>
      <c r="FC508" s="11"/>
      <c r="FD508" s="11"/>
    </row>
    <row r="509" spans="1:189" s="1" customFormat="1" x14ac:dyDescent="0.25">
      <c r="A509" s="23"/>
      <c r="B509" s="23"/>
      <c r="C509" s="23"/>
      <c r="D509" s="23"/>
      <c r="E509" s="23"/>
      <c r="F509" s="26"/>
      <c r="G509" s="37"/>
      <c r="H509" s="37"/>
      <c r="I509" s="37"/>
      <c r="J509" s="37"/>
      <c r="K509" s="141"/>
      <c r="L509" s="55"/>
      <c r="M509" s="44"/>
      <c r="N509" s="44"/>
      <c r="O509" s="56"/>
      <c r="P509" s="109"/>
      <c r="Q509" s="85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  <c r="BI509" s="11"/>
      <c r="BJ509" s="11"/>
      <c r="BK509" s="11"/>
      <c r="BL509" s="11"/>
      <c r="BM509" s="11"/>
      <c r="BN509" s="11"/>
      <c r="BO509" s="11"/>
      <c r="BP509" s="11"/>
      <c r="BQ509" s="11"/>
      <c r="BR509" s="11"/>
      <c r="BS509" s="11"/>
      <c r="BT509" s="11"/>
      <c r="BU509" s="11"/>
      <c r="BV509" s="11"/>
      <c r="BW509" s="11"/>
      <c r="BX509" s="11"/>
      <c r="BY509" s="11"/>
      <c r="BZ509" s="11"/>
      <c r="CA509" s="11"/>
      <c r="CB509" s="11"/>
      <c r="CC509" s="11"/>
      <c r="CD509" s="11"/>
      <c r="CE509" s="11"/>
      <c r="CF509" s="11"/>
      <c r="CG509" s="11"/>
      <c r="CH509" s="11"/>
      <c r="CI509" s="11"/>
      <c r="CJ509" s="11"/>
      <c r="CK509" s="11"/>
      <c r="CL509" s="11"/>
      <c r="CM509" s="11"/>
      <c r="CN509" s="11"/>
      <c r="CO509" s="11"/>
      <c r="CP509" s="11"/>
      <c r="CQ509" s="11"/>
      <c r="CR509" s="11"/>
      <c r="CS509" s="11"/>
      <c r="CT509" s="11"/>
      <c r="CU509" s="11"/>
      <c r="CV509" s="11"/>
      <c r="CW509" s="11"/>
      <c r="CX509" s="11"/>
      <c r="CY509" s="11"/>
      <c r="CZ509" s="11"/>
      <c r="DA509" s="11"/>
      <c r="DB509" s="11"/>
      <c r="DC509" s="11"/>
      <c r="DD509" s="11"/>
      <c r="DE509" s="11"/>
      <c r="DF509" s="11"/>
      <c r="DG509" s="11"/>
      <c r="DH509" s="11"/>
      <c r="DI509" s="11"/>
      <c r="DJ509" s="11"/>
      <c r="DK509" s="11"/>
      <c r="DL509" s="11"/>
      <c r="DM509" s="11"/>
      <c r="DN509" s="11"/>
      <c r="DO509" s="11"/>
      <c r="DP509" s="11"/>
      <c r="DQ509" s="11"/>
      <c r="DR509" s="11"/>
      <c r="DS509" s="11"/>
      <c r="DT509" s="11"/>
      <c r="DU509" s="11"/>
      <c r="DV509" s="11"/>
      <c r="DW509" s="11"/>
      <c r="DX509" s="11"/>
      <c r="DY509" s="11"/>
      <c r="DZ509" s="11"/>
      <c r="EA509" s="11"/>
      <c r="EB509" s="11"/>
      <c r="EC509" s="11"/>
      <c r="ED509" s="11"/>
      <c r="EE509" s="11"/>
      <c r="EF509" s="11"/>
      <c r="EG509" s="11"/>
      <c r="EH509" s="11"/>
      <c r="EI509" s="11"/>
      <c r="EJ509" s="11"/>
      <c r="EK509" s="11"/>
      <c r="EL509" s="11"/>
      <c r="EM509" s="11"/>
      <c r="EN509" s="11"/>
      <c r="EO509" s="11"/>
      <c r="EP509" s="11"/>
      <c r="EQ509" s="11"/>
      <c r="ER509" s="11"/>
      <c r="ES509" s="11"/>
      <c r="ET509" s="11"/>
      <c r="EU509" s="11"/>
      <c r="EV509" s="11"/>
      <c r="EW509" s="11"/>
      <c r="EX509" s="11"/>
      <c r="EY509" s="11"/>
      <c r="EZ509" s="11"/>
      <c r="FA509" s="11"/>
      <c r="FB509" s="11"/>
      <c r="FC509" s="11"/>
      <c r="FD509" s="11"/>
    </row>
    <row r="510" spans="1:189" s="1" customFormat="1" x14ac:dyDescent="0.25">
      <c r="A510" s="23"/>
      <c r="B510" s="23"/>
      <c r="C510" s="23"/>
      <c r="D510" s="23"/>
      <c r="E510" s="23"/>
      <c r="F510" s="26"/>
      <c r="G510" s="37"/>
      <c r="H510" s="37"/>
      <c r="I510" s="37"/>
      <c r="J510" s="37"/>
      <c r="K510" s="141"/>
      <c r="L510" s="55"/>
      <c r="M510" s="44"/>
      <c r="N510" s="44"/>
      <c r="O510" s="56"/>
      <c r="P510" s="109"/>
      <c r="Q510" s="85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  <c r="BI510" s="11"/>
      <c r="BJ510" s="11"/>
      <c r="BK510" s="11"/>
      <c r="BL510" s="11"/>
      <c r="BM510" s="11"/>
      <c r="BN510" s="11"/>
      <c r="BO510" s="11"/>
      <c r="BP510" s="11"/>
      <c r="BQ510" s="11"/>
      <c r="BR510" s="11"/>
      <c r="BS510" s="11"/>
      <c r="BT510" s="11"/>
      <c r="BU510" s="11"/>
      <c r="BV510" s="11"/>
      <c r="BW510" s="11"/>
      <c r="BX510" s="11"/>
      <c r="BY510" s="11"/>
      <c r="BZ510" s="11"/>
      <c r="CA510" s="11"/>
      <c r="CB510" s="11"/>
      <c r="CC510" s="11"/>
      <c r="CD510" s="11"/>
      <c r="CE510" s="11"/>
      <c r="CF510" s="11"/>
      <c r="CG510" s="11"/>
      <c r="CH510" s="11"/>
      <c r="CI510" s="11"/>
      <c r="CJ510" s="11"/>
      <c r="CK510" s="11"/>
      <c r="CL510" s="11"/>
      <c r="CM510" s="11"/>
      <c r="CN510" s="11"/>
      <c r="CO510" s="11"/>
      <c r="CP510" s="11"/>
      <c r="CQ510" s="11"/>
      <c r="CR510" s="11"/>
      <c r="CS510" s="11"/>
      <c r="CT510" s="11"/>
      <c r="CU510" s="11"/>
      <c r="CV510" s="11"/>
      <c r="CW510" s="11"/>
      <c r="CX510" s="11"/>
      <c r="CY510" s="11"/>
      <c r="CZ510" s="11"/>
      <c r="DA510" s="11"/>
      <c r="DB510" s="11"/>
      <c r="DC510" s="11"/>
      <c r="DD510" s="11"/>
      <c r="DE510" s="11"/>
      <c r="DF510" s="11"/>
      <c r="DG510" s="11"/>
      <c r="DH510" s="11"/>
      <c r="DI510" s="11"/>
      <c r="DJ510" s="11"/>
      <c r="DK510" s="11"/>
      <c r="DL510" s="11"/>
      <c r="DM510" s="11"/>
      <c r="DN510" s="11"/>
      <c r="DO510" s="11"/>
      <c r="DP510" s="11"/>
      <c r="DQ510" s="11"/>
      <c r="DR510" s="11"/>
      <c r="DS510" s="11"/>
      <c r="DT510" s="11"/>
      <c r="DU510" s="11"/>
      <c r="DV510" s="11"/>
      <c r="DW510" s="11"/>
      <c r="DX510" s="11"/>
      <c r="DY510" s="11"/>
      <c r="DZ510" s="11"/>
      <c r="EA510" s="11"/>
      <c r="EB510" s="11"/>
      <c r="EC510" s="11"/>
      <c r="ED510" s="11"/>
      <c r="EE510" s="11"/>
      <c r="EF510" s="11"/>
      <c r="EG510" s="11"/>
      <c r="EH510" s="11"/>
      <c r="EI510" s="11"/>
      <c r="EJ510" s="11"/>
      <c r="EK510" s="11"/>
      <c r="EL510" s="11"/>
      <c r="EM510" s="11"/>
      <c r="EN510" s="11"/>
      <c r="EO510" s="11"/>
      <c r="EP510" s="11"/>
      <c r="EQ510" s="11"/>
      <c r="ER510" s="11"/>
      <c r="ES510" s="11"/>
      <c r="ET510" s="11"/>
      <c r="EU510" s="11"/>
      <c r="EV510" s="11"/>
      <c r="EW510" s="11"/>
      <c r="EX510" s="11"/>
      <c r="EY510" s="11"/>
      <c r="EZ510" s="11"/>
      <c r="FA510" s="11"/>
      <c r="FB510" s="11"/>
      <c r="FC510" s="11"/>
      <c r="FD510" s="11"/>
    </row>
    <row r="511" spans="1:189" s="1" customFormat="1" x14ac:dyDescent="0.25">
      <c r="A511" s="23"/>
      <c r="B511" s="23"/>
      <c r="C511" s="23"/>
      <c r="D511" s="23"/>
      <c r="E511" s="23"/>
      <c r="F511" s="26"/>
      <c r="G511" s="37"/>
      <c r="H511" s="37"/>
      <c r="I511" s="37"/>
      <c r="J511" s="37"/>
      <c r="K511" s="141"/>
      <c r="L511" s="55"/>
      <c r="M511" s="44"/>
      <c r="N511" s="44"/>
      <c r="O511" s="56"/>
      <c r="P511" s="109"/>
      <c r="Q511" s="85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  <c r="BI511" s="11"/>
      <c r="BJ511" s="11"/>
      <c r="BK511" s="11"/>
      <c r="BL511" s="11"/>
      <c r="BM511" s="11"/>
      <c r="BN511" s="11"/>
      <c r="BO511" s="11"/>
      <c r="BP511" s="11"/>
      <c r="BQ511" s="11"/>
      <c r="BR511" s="11"/>
      <c r="BS511" s="11"/>
      <c r="BT511" s="11"/>
      <c r="BU511" s="11"/>
      <c r="BV511" s="11"/>
      <c r="BW511" s="11"/>
      <c r="BX511" s="11"/>
      <c r="BY511" s="11"/>
      <c r="BZ511" s="11"/>
      <c r="CA511" s="11"/>
      <c r="CB511" s="11"/>
      <c r="CC511" s="11"/>
      <c r="CD511" s="11"/>
      <c r="CE511" s="11"/>
      <c r="CF511" s="11"/>
      <c r="CG511" s="11"/>
      <c r="CH511" s="11"/>
      <c r="CI511" s="11"/>
      <c r="CJ511" s="11"/>
      <c r="CK511" s="11"/>
      <c r="CL511" s="11"/>
      <c r="CM511" s="11"/>
      <c r="CN511" s="11"/>
      <c r="CO511" s="11"/>
      <c r="CP511" s="11"/>
      <c r="CQ511" s="11"/>
      <c r="CR511" s="11"/>
      <c r="CS511" s="11"/>
      <c r="CT511" s="11"/>
      <c r="CU511" s="11"/>
      <c r="CV511" s="11"/>
      <c r="CW511" s="11"/>
      <c r="CX511" s="11"/>
      <c r="CY511" s="11"/>
      <c r="CZ511" s="11"/>
      <c r="DA511" s="11"/>
      <c r="DB511" s="11"/>
      <c r="DC511" s="11"/>
      <c r="DD511" s="11"/>
      <c r="DE511" s="11"/>
      <c r="DF511" s="11"/>
      <c r="DG511" s="11"/>
      <c r="DH511" s="11"/>
      <c r="DI511" s="11"/>
      <c r="DJ511" s="11"/>
      <c r="DK511" s="11"/>
      <c r="DL511" s="11"/>
      <c r="DM511" s="11"/>
      <c r="DN511" s="11"/>
      <c r="DO511" s="11"/>
      <c r="DP511" s="11"/>
      <c r="DQ511" s="11"/>
      <c r="DR511" s="11"/>
      <c r="DS511" s="11"/>
      <c r="DT511" s="11"/>
      <c r="DU511" s="11"/>
      <c r="DV511" s="11"/>
      <c r="DW511" s="11"/>
      <c r="DX511" s="11"/>
      <c r="DY511" s="11"/>
      <c r="DZ511" s="11"/>
      <c r="EA511" s="11"/>
      <c r="EB511" s="11"/>
      <c r="EC511" s="11"/>
      <c r="ED511" s="11"/>
      <c r="EE511" s="11"/>
      <c r="EF511" s="11"/>
      <c r="EG511" s="11"/>
      <c r="EH511" s="11"/>
      <c r="EI511" s="11"/>
      <c r="EJ511" s="11"/>
      <c r="EK511" s="11"/>
      <c r="EL511" s="11"/>
      <c r="EM511" s="11"/>
      <c r="EN511" s="11"/>
      <c r="EO511" s="11"/>
      <c r="EP511" s="11"/>
      <c r="EQ511" s="11"/>
      <c r="ER511" s="11"/>
      <c r="ES511" s="11"/>
      <c r="ET511" s="11"/>
      <c r="EU511" s="11"/>
      <c r="EV511" s="11"/>
      <c r="EW511" s="11"/>
      <c r="EX511" s="11"/>
      <c r="EY511" s="11"/>
      <c r="EZ511" s="11"/>
      <c r="FA511" s="11"/>
      <c r="FB511" s="11"/>
      <c r="FC511" s="11"/>
      <c r="FD511" s="11"/>
    </row>
    <row r="512" spans="1:189" s="1" customFormat="1" x14ac:dyDescent="0.25">
      <c r="A512" s="23"/>
      <c r="B512" s="23"/>
      <c r="C512" s="23"/>
      <c r="D512" s="23"/>
      <c r="E512" s="23"/>
      <c r="F512" s="26"/>
      <c r="G512" s="37"/>
      <c r="H512" s="37"/>
      <c r="I512" s="37"/>
      <c r="J512" s="37"/>
      <c r="K512" s="141"/>
      <c r="L512" s="55"/>
      <c r="M512" s="44"/>
      <c r="N512" s="44"/>
      <c r="O512" s="56"/>
      <c r="P512" s="109"/>
      <c r="Q512" s="85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  <c r="BI512" s="11"/>
      <c r="BJ512" s="11"/>
      <c r="BK512" s="11"/>
      <c r="BL512" s="11"/>
      <c r="BM512" s="11"/>
      <c r="BN512" s="11"/>
      <c r="BO512" s="11"/>
      <c r="BP512" s="11"/>
      <c r="BQ512" s="11"/>
      <c r="BR512" s="11"/>
      <c r="BS512" s="11"/>
      <c r="BT512" s="11"/>
      <c r="BU512" s="11"/>
      <c r="BV512" s="11"/>
      <c r="BW512" s="11"/>
      <c r="BX512" s="11"/>
      <c r="BY512" s="11"/>
      <c r="BZ512" s="11"/>
      <c r="CA512" s="11"/>
      <c r="CB512" s="11"/>
      <c r="CC512" s="11"/>
      <c r="CD512" s="11"/>
      <c r="CE512" s="11"/>
      <c r="CF512" s="11"/>
      <c r="CG512" s="11"/>
      <c r="CH512" s="11"/>
      <c r="CI512" s="11"/>
      <c r="CJ512" s="11"/>
      <c r="CK512" s="11"/>
      <c r="CL512" s="11"/>
      <c r="CM512" s="11"/>
      <c r="CN512" s="11"/>
      <c r="CO512" s="11"/>
      <c r="CP512" s="11"/>
      <c r="CQ512" s="11"/>
      <c r="CR512" s="11"/>
      <c r="CS512" s="11"/>
      <c r="CT512" s="11"/>
      <c r="CU512" s="11"/>
      <c r="CV512" s="11"/>
      <c r="CW512" s="11"/>
      <c r="CX512" s="11"/>
      <c r="CY512" s="11"/>
      <c r="CZ512" s="11"/>
      <c r="DA512" s="11"/>
      <c r="DB512" s="11"/>
      <c r="DC512" s="11"/>
      <c r="DD512" s="11"/>
      <c r="DE512" s="11"/>
      <c r="DF512" s="11"/>
      <c r="DG512" s="11"/>
      <c r="DH512" s="11"/>
      <c r="DI512" s="11"/>
      <c r="DJ512" s="11"/>
      <c r="DK512" s="11"/>
      <c r="DL512" s="11"/>
      <c r="DM512" s="11"/>
      <c r="DN512" s="11"/>
      <c r="DO512" s="11"/>
      <c r="DP512" s="11"/>
      <c r="DQ512" s="11"/>
      <c r="DR512" s="11"/>
      <c r="DS512" s="11"/>
      <c r="DT512" s="11"/>
      <c r="DU512" s="11"/>
      <c r="DV512" s="11"/>
      <c r="DW512" s="11"/>
      <c r="DX512" s="11"/>
      <c r="DY512" s="11"/>
      <c r="DZ512" s="11"/>
      <c r="EA512" s="11"/>
      <c r="EB512" s="11"/>
      <c r="EC512" s="11"/>
      <c r="ED512" s="11"/>
      <c r="EE512" s="11"/>
      <c r="EF512" s="11"/>
      <c r="EG512" s="11"/>
      <c r="EH512" s="11"/>
      <c r="EI512" s="11"/>
      <c r="EJ512" s="11"/>
      <c r="EK512" s="11"/>
      <c r="EL512" s="11"/>
      <c r="EM512" s="11"/>
      <c r="EN512" s="11"/>
      <c r="EO512" s="11"/>
      <c r="EP512" s="11"/>
      <c r="EQ512" s="11"/>
      <c r="ER512" s="11"/>
      <c r="ES512" s="11"/>
      <c r="ET512" s="11"/>
      <c r="EU512" s="11"/>
      <c r="EV512" s="11"/>
      <c r="EW512" s="11"/>
      <c r="EX512" s="11"/>
      <c r="EY512" s="11"/>
      <c r="EZ512" s="11"/>
      <c r="FA512" s="11"/>
      <c r="FB512" s="11"/>
      <c r="FC512" s="11"/>
      <c r="FD512" s="11"/>
    </row>
    <row r="513" spans="1:160" s="1" customFormat="1" x14ac:dyDescent="0.25">
      <c r="A513" s="23"/>
      <c r="B513" s="23"/>
      <c r="C513" s="23"/>
      <c r="D513" s="23"/>
      <c r="E513" s="23"/>
      <c r="F513" s="26"/>
      <c r="G513" s="37"/>
      <c r="H513" s="37"/>
      <c r="I513" s="37"/>
      <c r="J513" s="37"/>
      <c r="K513" s="141"/>
      <c r="L513" s="55"/>
      <c r="M513" s="44"/>
      <c r="N513" s="44"/>
      <c r="O513" s="56"/>
      <c r="P513" s="109"/>
      <c r="Q513" s="85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  <c r="BI513" s="11"/>
      <c r="BJ513" s="11"/>
      <c r="BK513" s="11"/>
      <c r="BL513" s="11"/>
      <c r="BM513" s="11"/>
      <c r="BN513" s="11"/>
      <c r="BO513" s="11"/>
      <c r="BP513" s="11"/>
      <c r="BQ513" s="11"/>
      <c r="BR513" s="11"/>
      <c r="BS513" s="11"/>
      <c r="BT513" s="11"/>
      <c r="BU513" s="11"/>
      <c r="BV513" s="11"/>
      <c r="BW513" s="11"/>
      <c r="BX513" s="11"/>
      <c r="BY513" s="11"/>
      <c r="BZ513" s="11"/>
      <c r="CA513" s="11"/>
      <c r="CB513" s="11"/>
      <c r="CC513" s="11"/>
      <c r="CD513" s="11"/>
      <c r="CE513" s="11"/>
      <c r="CF513" s="11"/>
      <c r="CG513" s="11"/>
      <c r="CH513" s="11"/>
      <c r="CI513" s="11"/>
      <c r="CJ513" s="11"/>
      <c r="CK513" s="11"/>
      <c r="CL513" s="11"/>
      <c r="CM513" s="11"/>
      <c r="CN513" s="11"/>
      <c r="CO513" s="11"/>
      <c r="CP513" s="11"/>
      <c r="CQ513" s="11"/>
      <c r="CR513" s="11"/>
      <c r="CS513" s="11"/>
      <c r="CT513" s="11"/>
      <c r="CU513" s="11"/>
      <c r="CV513" s="11"/>
      <c r="CW513" s="11"/>
      <c r="CX513" s="11"/>
      <c r="CY513" s="11"/>
      <c r="CZ513" s="11"/>
      <c r="DA513" s="11"/>
      <c r="DB513" s="11"/>
      <c r="DC513" s="11"/>
      <c r="DD513" s="11"/>
      <c r="DE513" s="11"/>
      <c r="DF513" s="11"/>
      <c r="DG513" s="11"/>
      <c r="DH513" s="11"/>
      <c r="DI513" s="11"/>
      <c r="DJ513" s="11"/>
      <c r="DK513" s="11"/>
      <c r="DL513" s="11"/>
      <c r="DM513" s="11"/>
      <c r="DN513" s="11"/>
      <c r="DO513" s="11"/>
      <c r="DP513" s="11"/>
      <c r="DQ513" s="11"/>
      <c r="DR513" s="11"/>
      <c r="DS513" s="11"/>
      <c r="DT513" s="11"/>
      <c r="DU513" s="11"/>
      <c r="DV513" s="11"/>
      <c r="DW513" s="11"/>
      <c r="DX513" s="11"/>
      <c r="DY513" s="11"/>
      <c r="DZ513" s="11"/>
      <c r="EA513" s="11"/>
      <c r="EB513" s="11"/>
      <c r="EC513" s="11"/>
      <c r="ED513" s="11"/>
      <c r="EE513" s="11"/>
      <c r="EF513" s="11"/>
      <c r="EG513" s="11"/>
      <c r="EH513" s="11"/>
      <c r="EI513" s="11"/>
      <c r="EJ513" s="11"/>
      <c r="EK513" s="11"/>
      <c r="EL513" s="11"/>
      <c r="EM513" s="11"/>
      <c r="EN513" s="11"/>
      <c r="EO513" s="11"/>
      <c r="EP513" s="11"/>
      <c r="EQ513" s="11"/>
      <c r="ER513" s="11"/>
      <c r="ES513" s="11"/>
      <c r="ET513" s="11"/>
      <c r="EU513" s="11"/>
      <c r="EV513" s="11"/>
      <c r="EW513" s="11"/>
      <c r="EX513" s="11"/>
      <c r="EY513" s="11"/>
      <c r="EZ513" s="11"/>
      <c r="FA513" s="11"/>
      <c r="FB513" s="11"/>
      <c r="FC513" s="11"/>
      <c r="FD513" s="11"/>
    </row>
    <row r="514" spans="1:160" s="1" customFormat="1" x14ac:dyDescent="0.25">
      <c r="A514" s="23"/>
      <c r="B514" s="23"/>
      <c r="C514" s="23"/>
      <c r="D514" s="23"/>
      <c r="E514" s="23"/>
      <c r="F514" s="26"/>
      <c r="G514" s="37"/>
      <c r="H514" s="37"/>
      <c r="I514" s="37"/>
      <c r="J514" s="37"/>
      <c r="K514" s="141"/>
      <c r="L514" s="55"/>
      <c r="M514" s="44"/>
      <c r="N514" s="44"/>
      <c r="O514" s="56"/>
      <c r="P514" s="109"/>
      <c r="Q514" s="85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  <c r="BI514" s="11"/>
      <c r="BJ514" s="11"/>
      <c r="BK514" s="11"/>
      <c r="BL514" s="11"/>
      <c r="BM514" s="11"/>
      <c r="BN514" s="11"/>
      <c r="BO514" s="11"/>
      <c r="BP514" s="11"/>
      <c r="BQ514" s="11"/>
      <c r="BR514" s="11"/>
      <c r="BS514" s="11"/>
      <c r="BT514" s="11"/>
      <c r="BU514" s="11"/>
      <c r="BV514" s="11"/>
      <c r="BW514" s="11"/>
      <c r="BX514" s="11"/>
      <c r="BY514" s="11"/>
      <c r="BZ514" s="11"/>
      <c r="CA514" s="11"/>
      <c r="CB514" s="11"/>
      <c r="CC514" s="11"/>
      <c r="CD514" s="11"/>
      <c r="CE514" s="11"/>
      <c r="CF514" s="11"/>
      <c r="CG514" s="11"/>
      <c r="CH514" s="11"/>
      <c r="CI514" s="11"/>
      <c r="CJ514" s="11"/>
      <c r="CK514" s="11"/>
      <c r="CL514" s="11"/>
      <c r="CM514" s="11"/>
      <c r="CN514" s="11"/>
      <c r="CO514" s="11"/>
      <c r="CP514" s="11"/>
      <c r="CQ514" s="11"/>
      <c r="CR514" s="11"/>
      <c r="CS514" s="11"/>
      <c r="CT514" s="11"/>
      <c r="CU514" s="11"/>
      <c r="CV514" s="11"/>
      <c r="CW514" s="11"/>
      <c r="CX514" s="11"/>
      <c r="CY514" s="11"/>
      <c r="CZ514" s="11"/>
      <c r="DA514" s="11"/>
      <c r="DB514" s="11"/>
      <c r="DC514" s="11"/>
      <c r="DD514" s="11"/>
      <c r="DE514" s="11"/>
      <c r="DF514" s="11"/>
      <c r="DG514" s="11"/>
      <c r="DH514" s="11"/>
      <c r="DI514" s="11"/>
      <c r="DJ514" s="11"/>
      <c r="DK514" s="11"/>
      <c r="DL514" s="11"/>
      <c r="DM514" s="11"/>
      <c r="DN514" s="11"/>
      <c r="DO514" s="11"/>
      <c r="DP514" s="11"/>
      <c r="DQ514" s="11"/>
      <c r="DR514" s="11"/>
      <c r="DS514" s="11"/>
      <c r="DT514" s="11"/>
      <c r="DU514" s="11"/>
      <c r="DV514" s="11"/>
      <c r="DW514" s="11"/>
      <c r="DX514" s="11"/>
      <c r="DY514" s="11"/>
      <c r="DZ514" s="11"/>
      <c r="EA514" s="11"/>
      <c r="EB514" s="11"/>
      <c r="EC514" s="11"/>
      <c r="ED514" s="11"/>
      <c r="EE514" s="11"/>
      <c r="EF514" s="11"/>
      <c r="EG514" s="11"/>
      <c r="EH514" s="11"/>
      <c r="EI514" s="11"/>
      <c r="EJ514" s="11"/>
      <c r="EK514" s="11"/>
      <c r="EL514" s="11"/>
      <c r="EM514" s="11"/>
      <c r="EN514" s="11"/>
      <c r="EO514" s="11"/>
      <c r="EP514" s="11"/>
      <c r="EQ514" s="11"/>
      <c r="ER514" s="11"/>
      <c r="ES514" s="11"/>
      <c r="ET514" s="11"/>
      <c r="EU514" s="11"/>
      <c r="EV514" s="11"/>
      <c r="EW514" s="11"/>
      <c r="EX514" s="11"/>
      <c r="EY514" s="11"/>
      <c r="EZ514" s="11"/>
      <c r="FA514" s="11"/>
      <c r="FB514" s="11"/>
      <c r="FC514" s="11"/>
      <c r="FD514" s="11"/>
    </row>
    <row r="515" spans="1:160" x14ac:dyDescent="0.2">
      <c r="L515" s="38">
        <v>39349</v>
      </c>
      <c r="M515" s="45"/>
      <c r="N515" s="45">
        <v>44575</v>
      </c>
      <c r="O515" s="45"/>
      <c r="P515" s="108"/>
      <c r="Q515" s="82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4"/>
      <c r="DE515" s="4"/>
      <c r="DF515" s="4"/>
      <c r="DG515" s="4"/>
      <c r="DH515" s="4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</row>
    <row r="516" spans="1:160" x14ac:dyDescent="0.2">
      <c r="L516" s="38">
        <v>9306</v>
      </c>
      <c r="M516" s="45"/>
      <c r="N516" s="45">
        <v>4729</v>
      </c>
      <c r="O516" s="45"/>
      <c r="P516" s="108"/>
      <c r="Q516" s="82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  <c r="DE516" s="4"/>
      <c r="DF516" s="4"/>
      <c r="DG516" s="4"/>
      <c r="DH516" s="4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</row>
    <row r="517" spans="1:160" x14ac:dyDescent="0.2">
      <c r="L517" s="38">
        <v>846</v>
      </c>
      <c r="M517" s="45"/>
      <c r="N517" s="45">
        <v>115104</v>
      </c>
      <c r="O517" s="45"/>
      <c r="P517" s="108"/>
      <c r="Q517" s="82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  <c r="DE517" s="4"/>
      <c r="DF517" s="4"/>
      <c r="DG517" s="4"/>
      <c r="DH517" s="4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</row>
    <row r="518" spans="1:160" x14ac:dyDescent="0.2">
      <c r="L518" s="38">
        <v>678</v>
      </c>
      <c r="M518" s="45"/>
      <c r="N518" s="45">
        <v>11984</v>
      </c>
      <c r="O518" s="45"/>
      <c r="P518" s="108"/>
      <c r="Q518" s="82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  <c r="DE518" s="4"/>
      <c r="DF518" s="4"/>
      <c r="DG518" s="4"/>
      <c r="DH518" s="4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</row>
    <row r="519" spans="1:160" x14ac:dyDescent="0.2">
      <c r="L519" s="38">
        <v>162000</v>
      </c>
      <c r="M519" s="45"/>
      <c r="N519" s="45">
        <v>33656</v>
      </c>
      <c r="O519" s="45"/>
      <c r="P519" s="108"/>
      <c r="Q519" s="82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  <c r="DE519" s="4"/>
      <c r="DF519" s="4"/>
      <c r="DG519" s="4"/>
      <c r="DH519" s="4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</row>
    <row r="520" spans="1:160" x14ac:dyDescent="0.2">
      <c r="L520" s="38">
        <v>24750</v>
      </c>
      <c r="M520" s="45"/>
      <c r="N520" s="45">
        <v>3587</v>
      </c>
      <c r="O520" s="45"/>
      <c r="P520" s="108"/>
      <c r="Q520" s="82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4"/>
      <c r="DE520" s="4"/>
      <c r="DF520" s="4"/>
      <c r="DG520" s="4"/>
      <c r="DH520" s="4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</row>
    <row r="521" spans="1:160" x14ac:dyDescent="0.2">
      <c r="L521" s="38">
        <v>2250</v>
      </c>
      <c r="M521" s="45"/>
      <c r="N521" s="45"/>
      <c r="O521" s="45"/>
      <c r="P521" s="108"/>
      <c r="Q521" s="82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  <c r="DE521" s="4"/>
      <c r="DF521" s="4"/>
      <c r="DG521" s="4"/>
      <c r="DH521" s="4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</row>
    <row r="522" spans="1:160" x14ac:dyDescent="0.2">
      <c r="L522" s="38">
        <v>1800</v>
      </c>
      <c r="M522" s="45"/>
      <c r="N522" s="45"/>
      <c r="O522" s="45"/>
      <c r="P522" s="108"/>
      <c r="Q522" s="82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  <c r="DE522" s="4"/>
      <c r="DF522" s="4"/>
      <c r="DG522" s="4"/>
      <c r="DH522" s="4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</row>
    <row r="523" spans="1:160" x14ac:dyDescent="0.2">
      <c r="L523" s="38">
        <v>29385</v>
      </c>
      <c r="M523" s="45"/>
      <c r="N523" s="45"/>
      <c r="O523" s="45"/>
      <c r="P523" s="108"/>
      <c r="Q523" s="82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  <c r="DE523" s="4"/>
      <c r="DF523" s="4"/>
      <c r="DG523" s="4"/>
      <c r="DH523" s="4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</row>
    <row r="524" spans="1:160" x14ac:dyDescent="0.2">
      <c r="L524" s="38">
        <v>7029</v>
      </c>
      <c r="M524" s="45"/>
      <c r="N524" s="45"/>
      <c r="O524" s="45"/>
      <c r="P524" s="108"/>
      <c r="Q524" s="82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  <c r="DE524" s="4"/>
      <c r="DF524" s="4"/>
      <c r="DG524" s="4"/>
      <c r="DH524" s="4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</row>
    <row r="525" spans="1:160" x14ac:dyDescent="0.2">
      <c r="L525" s="38">
        <v>510</v>
      </c>
      <c r="M525" s="45"/>
      <c r="N525" s="45"/>
      <c r="O525" s="45"/>
      <c r="P525" s="108"/>
      <c r="Q525" s="82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  <c r="DE525" s="4"/>
      <c r="DF525" s="4"/>
      <c r="DG525" s="4"/>
      <c r="DH525" s="4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</row>
    <row r="526" spans="1:160" x14ac:dyDescent="0.2">
      <c r="L526" s="38">
        <v>639</v>
      </c>
      <c r="M526" s="45"/>
      <c r="N526" s="45"/>
      <c r="O526" s="45"/>
      <c r="P526" s="108"/>
      <c r="Q526" s="82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  <c r="DE526" s="4"/>
      <c r="DF526" s="4"/>
      <c r="DG526" s="4"/>
      <c r="DH526" s="4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</row>
    <row r="527" spans="1:160" x14ac:dyDescent="0.2">
      <c r="M527" s="45"/>
      <c r="N527" s="45"/>
      <c r="O527" s="45"/>
      <c r="P527" s="108"/>
      <c r="Q527" s="82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  <c r="DE527" s="4"/>
      <c r="DF527" s="4"/>
      <c r="DG527" s="4"/>
      <c r="DH527" s="4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</row>
    <row r="528" spans="1:160" x14ac:dyDescent="0.2">
      <c r="M528" s="45"/>
      <c r="N528" s="45"/>
      <c r="O528" s="45"/>
      <c r="P528" s="108"/>
      <c r="Q528" s="82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  <c r="DE528" s="4"/>
      <c r="DF528" s="4"/>
      <c r="DG528" s="4"/>
      <c r="DH528" s="4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</row>
    <row r="529" spans="13:160" x14ac:dyDescent="0.2">
      <c r="M529" s="45"/>
      <c r="N529" s="45"/>
      <c r="O529" s="45"/>
      <c r="P529" s="108"/>
      <c r="Q529" s="82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  <c r="DE529" s="4"/>
      <c r="DF529" s="4"/>
      <c r="DG529" s="4"/>
      <c r="DH529" s="4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</row>
    <row r="530" spans="13:160" x14ac:dyDescent="0.2">
      <c r="M530" s="45"/>
      <c r="N530" s="45"/>
      <c r="O530" s="45"/>
      <c r="P530" s="108"/>
      <c r="Q530" s="88"/>
      <c r="R530" s="7"/>
      <c r="S530" s="7"/>
      <c r="T530" s="7"/>
      <c r="U530" s="7"/>
      <c r="V530" s="7"/>
      <c r="W530" s="7"/>
      <c r="X530" s="7"/>
      <c r="Y530" s="7"/>
      <c r="Z530" s="7"/>
      <c r="AA530" s="7"/>
    </row>
    <row r="531" spans="13:160" x14ac:dyDescent="0.2">
      <c r="M531" s="45"/>
      <c r="N531" s="45"/>
      <c r="O531" s="45"/>
      <c r="P531" s="108"/>
      <c r="Q531" s="88"/>
      <c r="R531" s="7"/>
      <c r="S531" s="7"/>
      <c r="T531" s="7"/>
      <c r="U531" s="7"/>
      <c r="V531" s="7"/>
      <c r="W531" s="7"/>
      <c r="X531" s="7"/>
      <c r="Y531" s="7"/>
      <c r="Z531" s="7"/>
      <c r="AA531" s="7"/>
    </row>
    <row r="532" spans="13:160" x14ac:dyDescent="0.2">
      <c r="M532" s="45"/>
      <c r="N532" s="45"/>
      <c r="O532" s="45"/>
      <c r="P532" s="108"/>
      <c r="Q532" s="88"/>
      <c r="R532" s="7"/>
      <c r="S532" s="7"/>
      <c r="T532" s="7"/>
      <c r="U532" s="7"/>
      <c r="V532" s="7"/>
      <c r="W532" s="7"/>
      <c r="X532" s="7"/>
      <c r="Y532" s="7"/>
      <c r="Z532" s="7"/>
      <c r="AA532" s="7"/>
    </row>
    <row r="533" spans="13:160" x14ac:dyDescent="0.2">
      <c r="M533" s="45"/>
      <c r="N533" s="45"/>
      <c r="O533" s="45"/>
      <c r="P533" s="108"/>
      <c r="Q533" s="88"/>
      <c r="R533" s="7"/>
      <c r="S533" s="7"/>
      <c r="T533" s="7"/>
      <c r="U533" s="7"/>
      <c r="V533" s="7"/>
      <c r="W533" s="7"/>
      <c r="X533" s="7"/>
      <c r="Y533" s="7"/>
      <c r="Z533" s="7"/>
      <c r="AA533" s="7"/>
    </row>
    <row r="534" spans="13:160" x14ac:dyDescent="0.2">
      <c r="M534" s="45"/>
      <c r="N534" s="45"/>
      <c r="O534" s="45"/>
      <c r="P534" s="108"/>
      <c r="Q534" s="88"/>
      <c r="R534" s="7"/>
      <c r="S534" s="7"/>
      <c r="T534" s="7"/>
      <c r="U534" s="7"/>
      <c r="V534" s="7"/>
      <c r="W534" s="7"/>
      <c r="X534" s="7"/>
      <c r="Y534" s="7"/>
      <c r="Z534" s="7"/>
      <c r="AA534" s="7"/>
    </row>
    <row r="535" spans="13:160" x14ac:dyDescent="0.2">
      <c r="M535" s="45"/>
      <c r="N535" s="45"/>
      <c r="O535" s="45"/>
      <c r="P535" s="108"/>
      <c r="Q535" s="88"/>
      <c r="R535" s="7"/>
      <c r="S535" s="7"/>
      <c r="T535" s="7"/>
      <c r="U535" s="7"/>
      <c r="V535" s="7"/>
      <c r="W535" s="7"/>
      <c r="X535" s="7"/>
      <c r="Y535" s="7"/>
      <c r="Z535" s="7"/>
      <c r="AA535" s="7"/>
    </row>
    <row r="536" spans="13:160" x14ac:dyDescent="0.2">
      <c r="M536" s="45"/>
      <c r="N536" s="45"/>
      <c r="O536" s="45"/>
      <c r="P536" s="108"/>
      <c r="Q536" s="88"/>
      <c r="R536" s="7"/>
      <c r="S536" s="7"/>
      <c r="T536" s="7"/>
      <c r="U536" s="7"/>
      <c r="V536" s="7"/>
      <c r="W536" s="7"/>
      <c r="X536" s="7"/>
      <c r="Y536" s="7"/>
      <c r="Z536" s="7"/>
      <c r="AA536" s="7"/>
    </row>
    <row r="537" spans="13:160" x14ac:dyDescent="0.2">
      <c r="M537" s="45"/>
      <c r="N537" s="45"/>
      <c r="O537" s="45"/>
      <c r="P537" s="108"/>
      <c r="Q537" s="88"/>
      <c r="R537" s="7"/>
      <c r="S537" s="7"/>
      <c r="T537" s="7"/>
      <c r="U537" s="7"/>
      <c r="V537" s="7"/>
      <c r="W537" s="7"/>
      <c r="X537" s="7"/>
      <c r="Y537" s="7"/>
      <c r="Z537" s="7"/>
      <c r="AA537" s="7"/>
    </row>
    <row r="538" spans="13:160" x14ac:dyDescent="0.2">
      <c r="M538" s="45"/>
      <c r="N538" s="45"/>
      <c r="O538" s="45"/>
      <c r="P538" s="108"/>
      <c r="Q538" s="88"/>
      <c r="R538" s="7"/>
      <c r="S538" s="7"/>
      <c r="T538" s="7"/>
      <c r="U538" s="7"/>
      <c r="V538" s="7"/>
      <c r="W538" s="7"/>
      <c r="X538" s="7"/>
      <c r="Y538" s="7"/>
      <c r="Z538" s="7"/>
      <c r="AA538" s="7"/>
    </row>
    <row r="539" spans="13:160" x14ac:dyDescent="0.2">
      <c r="M539" s="45"/>
      <c r="N539" s="45"/>
      <c r="O539" s="45"/>
      <c r="P539" s="108"/>
      <c r="Q539" s="88"/>
      <c r="R539" s="7"/>
      <c r="S539" s="7"/>
      <c r="T539" s="7"/>
      <c r="U539" s="7"/>
      <c r="V539" s="7"/>
      <c r="W539" s="7"/>
      <c r="X539" s="7"/>
      <c r="Y539" s="7"/>
      <c r="Z539" s="7"/>
      <c r="AA539" s="7"/>
    </row>
    <row r="540" spans="13:160" x14ac:dyDescent="0.2">
      <c r="M540" s="45"/>
      <c r="N540" s="45"/>
      <c r="O540" s="45"/>
      <c r="P540" s="108"/>
      <c r="Q540" s="88"/>
      <c r="R540" s="7"/>
      <c r="S540" s="7"/>
      <c r="T540" s="7"/>
      <c r="U540" s="7"/>
      <c r="V540" s="7"/>
      <c r="W540" s="7"/>
      <c r="X540" s="7"/>
      <c r="Y540" s="7"/>
      <c r="Z540" s="7"/>
      <c r="AA540" s="7"/>
    </row>
    <row r="541" spans="13:160" x14ac:dyDescent="0.2">
      <c r="M541" s="45"/>
      <c r="N541" s="45"/>
      <c r="O541" s="45"/>
      <c r="P541" s="108"/>
      <c r="Q541" s="88"/>
      <c r="R541" s="7"/>
      <c r="S541" s="7"/>
      <c r="T541" s="7"/>
      <c r="U541" s="7"/>
      <c r="V541" s="7"/>
      <c r="W541" s="7"/>
      <c r="X541" s="7"/>
      <c r="Y541" s="7"/>
      <c r="Z541" s="7"/>
      <c r="AA541" s="7"/>
    </row>
    <row r="542" spans="13:160" x14ac:dyDescent="0.2">
      <c r="M542" s="45"/>
      <c r="N542" s="45"/>
      <c r="O542" s="45"/>
      <c r="P542" s="108"/>
      <c r="Q542" s="88"/>
      <c r="R542" s="7"/>
      <c r="S542" s="7"/>
      <c r="T542" s="7"/>
      <c r="U542" s="7"/>
      <c r="V542" s="7"/>
      <c r="W542" s="7"/>
      <c r="X542" s="7"/>
      <c r="Y542" s="7"/>
      <c r="Z542" s="7"/>
      <c r="AA542" s="7"/>
    </row>
    <row r="543" spans="13:160" x14ac:dyDescent="0.2">
      <c r="M543" s="45"/>
      <c r="N543" s="45"/>
      <c r="O543" s="45"/>
      <c r="P543" s="108"/>
      <c r="Q543" s="88"/>
      <c r="R543" s="7"/>
      <c r="S543" s="7"/>
      <c r="T543" s="7"/>
      <c r="U543" s="7"/>
      <c r="V543" s="7"/>
      <c r="W543" s="7"/>
      <c r="X543" s="7"/>
      <c r="Y543" s="7"/>
      <c r="Z543" s="7"/>
      <c r="AA543" s="7"/>
    </row>
    <row r="544" spans="13:160" x14ac:dyDescent="0.2">
      <c r="M544" s="45"/>
      <c r="N544" s="45"/>
      <c r="O544" s="45"/>
      <c r="P544" s="108"/>
      <c r="Q544" s="88"/>
      <c r="R544" s="7"/>
      <c r="S544" s="7"/>
      <c r="T544" s="7"/>
      <c r="U544" s="7"/>
      <c r="V544" s="7"/>
      <c r="W544" s="7"/>
      <c r="X544" s="7"/>
      <c r="Y544" s="7"/>
      <c r="Z544" s="7"/>
      <c r="AA544" s="7"/>
    </row>
    <row r="545" spans="13:27" x14ac:dyDescent="0.2">
      <c r="M545" s="45"/>
      <c r="N545" s="45"/>
      <c r="O545" s="45"/>
      <c r="P545" s="108"/>
      <c r="Q545" s="88"/>
      <c r="R545" s="7"/>
      <c r="S545" s="7"/>
      <c r="T545" s="7"/>
      <c r="U545" s="7"/>
      <c r="V545" s="7"/>
      <c r="W545" s="7"/>
      <c r="X545" s="7"/>
      <c r="Y545" s="7"/>
      <c r="Z545" s="7"/>
      <c r="AA545" s="7"/>
    </row>
    <row r="546" spans="13:27" x14ac:dyDescent="0.2">
      <c r="M546" s="45"/>
      <c r="N546" s="45"/>
      <c r="O546" s="45"/>
      <c r="P546" s="108"/>
      <c r="Q546" s="88"/>
      <c r="R546" s="7"/>
      <c r="S546" s="7"/>
      <c r="T546" s="7"/>
      <c r="U546" s="7"/>
      <c r="V546" s="7"/>
      <c r="W546" s="7"/>
      <c r="X546" s="7"/>
      <c r="Y546" s="7"/>
      <c r="Z546" s="7"/>
      <c r="AA546" s="7"/>
    </row>
    <row r="547" spans="13:27" x14ac:dyDescent="0.2">
      <c r="M547" s="45"/>
      <c r="N547" s="45"/>
      <c r="O547" s="45"/>
      <c r="P547" s="108"/>
      <c r="Q547" s="88"/>
      <c r="R547" s="7"/>
      <c r="S547" s="7"/>
      <c r="T547" s="7"/>
      <c r="U547" s="7"/>
      <c r="V547" s="7"/>
      <c r="W547" s="7"/>
      <c r="X547" s="7"/>
      <c r="Y547" s="7"/>
      <c r="Z547" s="7"/>
      <c r="AA547" s="7"/>
    </row>
    <row r="548" spans="13:27" x14ac:dyDescent="0.2">
      <c r="M548" s="45"/>
      <c r="N548" s="45"/>
      <c r="O548" s="45"/>
      <c r="P548" s="108"/>
      <c r="Q548" s="88"/>
      <c r="R548" s="7"/>
      <c r="S548" s="7"/>
      <c r="T548" s="7"/>
      <c r="U548" s="7"/>
      <c r="V548" s="7"/>
      <c r="W548" s="7"/>
      <c r="X548" s="7"/>
      <c r="Y548" s="7"/>
      <c r="Z548" s="7"/>
      <c r="AA548" s="7"/>
    </row>
    <row r="549" spans="13:27" x14ac:dyDescent="0.2">
      <c r="M549" s="45"/>
      <c r="N549" s="45"/>
      <c r="O549" s="45"/>
      <c r="P549" s="108"/>
      <c r="Q549" s="88"/>
      <c r="R549" s="7"/>
      <c r="S549" s="7"/>
      <c r="T549" s="7"/>
      <c r="U549" s="7"/>
      <c r="V549" s="7"/>
      <c r="W549" s="7"/>
      <c r="X549" s="7"/>
      <c r="Y549" s="7"/>
      <c r="Z549" s="7"/>
      <c r="AA549" s="7"/>
    </row>
    <row r="550" spans="13:27" x14ac:dyDescent="0.2">
      <c r="M550" s="45"/>
      <c r="N550" s="45"/>
      <c r="O550" s="45"/>
      <c r="P550" s="108"/>
      <c r="Q550" s="88"/>
      <c r="R550" s="7"/>
      <c r="S550" s="7"/>
      <c r="T550" s="7"/>
      <c r="U550" s="7"/>
      <c r="V550" s="7"/>
      <c r="W550" s="7"/>
      <c r="X550" s="7"/>
      <c r="Y550" s="7"/>
      <c r="Z550" s="7"/>
      <c r="AA550" s="7"/>
    </row>
    <row r="551" spans="13:27" x14ac:dyDescent="0.2">
      <c r="M551" s="45"/>
      <c r="N551" s="45"/>
      <c r="O551" s="45"/>
      <c r="P551" s="108"/>
      <c r="Q551" s="88"/>
      <c r="R551" s="7"/>
      <c r="S551" s="7"/>
      <c r="T551" s="7"/>
      <c r="U551" s="7"/>
      <c r="V551" s="7"/>
      <c r="W551" s="7"/>
      <c r="X551" s="7"/>
      <c r="Y551" s="7"/>
      <c r="Z551" s="7"/>
      <c r="AA551" s="7"/>
    </row>
    <row r="552" spans="13:27" x14ac:dyDescent="0.2">
      <c r="M552" s="45"/>
      <c r="N552" s="45"/>
      <c r="O552" s="45"/>
      <c r="P552" s="108"/>
      <c r="Q552" s="88"/>
      <c r="R552" s="7"/>
      <c r="S552" s="7"/>
      <c r="T552" s="7"/>
      <c r="U552" s="7"/>
      <c r="V552" s="7"/>
      <c r="W552" s="7"/>
      <c r="X552" s="7"/>
      <c r="Y552" s="7"/>
      <c r="Z552" s="7"/>
      <c r="AA552" s="7"/>
    </row>
    <row r="553" spans="13:27" x14ac:dyDescent="0.2">
      <c r="M553" s="45"/>
      <c r="N553" s="45"/>
      <c r="O553" s="45"/>
      <c r="P553" s="108"/>
      <c r="Q553" s="88"/>
      <c r="R553" s="7"/>
      <c r="S553" s="7"/>
      <c r="T553" s="7"/>
      <c r="U553" s="7"/>
      <c r="V553" s="7"/>
      <c r="W553" s="7"/>
      <c r="X553" s="7"/>
      <c r="Y553" s="7"/>
      <c r="Z553" s="7"/>
      <c r="AA553" s="7"/>
    </row>
    <row r="554" spans="13:27" x14ac:dyDescent="0.2">
      <c r="M554" s="45"/>
      <c r="N554" s="45"/>
      <c r="O554" s="45"/>
      <c r="P554" s="108"/>
      <c r="Q554" s="88"/>
      <c r="R554" s="7"/>
      <c r="S554" s="7"/>
      <c r="T554" s="7"/>
      <c r="U554" s="7"/>
      <c r="V554" s="7"/>
      <c r="W554" s="7"/>
      <c r="X554" s="7"/>
      <c r="Y554" s="7"/>
      <c r="Z554" s="7"/>
      <c r="AA554" s="7"/>
    </row>
    <row r="555" spans="13:27" x14ac:dyDescent="0.2">
      <c r="M555" s="45"/>
      <c r="N555" s="45"/>
      <c r="O555" s="45"/>
      <c r="P555" s="108"/>
      <c r="Q555" s="88"/>
      <c r="R555" s="7"/>
      <c r="S555" s="7"/>
      <c r="T555" s="7"/>
      <c r="U555" s="7"/>
      <c r="V555" s="7"/>
      <c r="W555" s="7"/>
      <c r="X555" s="7"/>
      <c r="Y555" s="7"/>
      <c r="Z555" s="7"/>
      <c r="AA555" s="7"/>
    </row>
    <row r="556" spans="13:27" x14ac:dyDescent="0.2">
      <c r="M556" s="45"/>
      <c r="N556" s="45"/>
      <c r="O556" s="45"/>
      <c r="P556" s="108"/>
      <c r="Q556" s="88"/>
      <c r="R556" s="7"/>
      <c r="S556" s="7"/>
      <c r="T556" s="7"/>
      <c r="U556" s="7"/>
      <c r="V556" s="7"/>
      <c r="W556" s="7"/>
      <c r="X556" s="7"/>
      <c r="Y556" s="7"/>
      <c r="Z556" s="7"/>
      <c r="AA556" s="7"/>
    </row>
    <row r="557" spans="13:27" x14ac:dyDescent="0.2">
      <c r="M557" s="45"/>
      <c r="N557" s="45"/>
      <c r="O557" s="45"/>
      <c r="P557" s="108"/>
      <c r="Q557" s="88"/>
      <c r="R557" s="7"/>
      <c r="S557" s="7"/>
      <c r="T557" s="7"/>
      <c r="U557" s="7"/>
      <c r="V557" s="7"/>
      <c r="W557" s="7"/>
      <c r="X557" s="7"/>
      <c r="Y557" s="7"/>
      <c r="Z557" s="7"/>
      <c r="AA557" s="7"/>
    </row>
    <row r="558" spans="13:27" x14ac:dyDescent="0.2">
      <c r="M558" s="45"/>
      <c r="N558" s="45"/>
      <c r="O558" s="45"/>
      <c r="P558" s="108"/>
      <c r="Q558" s="88"/>
      <c r="R558" s="7"/>
      <c r="S558" s="7"/>
      <c r="T558" s="7"/>
      <c r="U558" s="7"/>
      <c r="V558" s="7"/>
      <c r="W558" s="7"/>
      <c r="X558" s="7"/>
      <c r="Y558" s="7"/>
      <c r="Z558" s="7"/>
      <c r="AA558" s="7"/>
    </row>
    <row r="559" spans="13:27" x14ac:dyDescent="0.2">
      <c r="M559" s="45"/>
      <c r="N559" s="45"/>
      <c r="O559" s="45"/>
      <c r="P559" s="108"/>
      <c r="Q559" s="88"/>
      <c r="R559" s="7"/>
      <c r="S559" s="7"/>
      <c r="T559" s="7"/>
      <c r="U559" s="7"/>
      <c r="V559" s="7"/>
      <c r="W559" s="7"/>
      <c r="X559" s="7"/>
      <c r="Y559" s="7"/>
      <c r="Z559" s="7"/>
      <c r="AA559" s="7"/>
    </row>
    <row r="560" spans="13:27" x14ac:dyDescent="0.2">
      <c r="M560" s="45"/>
      <c r="N560" s="45"/>
      <c r="O560" s="45"/>
      <c r="P560" s="108"/>
      <c r="Q560" s="88"/>
      <c r="R560" s="7"/>
      <c r="S560" s="7"/>
      <c r="T560" s="7"/>
      <c r="U560" s="7"/>
      <c r="V560" s="7"/>
      <c r="W560" s="7"/>
      <c r="X560" s="7"/>
      <c r="Y560" s="7"/>
      <c r="Z560" s="7"/>
      <c r="AA560" s="7"/>
    </row>
    <row r="561" spans="13:27" x14ac:dyDescent="0.2">
      <c r="M561" s="45"/>
      <c r="N561" s="45"/>
      <c r="O561" s="45"/>
      <c r="P561" s="108"/>
      <c r="Q561" s="88"/>
      <c r="R561" s="7"/>
      <c r="S561" s="7"/>
      <c r="T561" s="7"/>
      <c r="U561" s="7"/>
      <c r="V561" s="7"/>
      <c r="W561" s="7"/>
      <c r="X561" s="7"/>
      <c r="Y561" s="7"/>
      <c r="Z561" s="7"/>
      <c r="AA561" s="7"/>
    </row>
    <row r="562" spans="13:27" x14ac:dyDescent="0.2">
      <c r="M562" s="45"/>
      <c r="N562" s="45"/>
      <c r="O562" s="45"/>
      <c r="P562" s="108"/>
      <c r="Q562" s="88"/>
      <c r="R562" s="7"/>
      <c r="S562" s="7"/>
      <c r="T562" s="7"/>
      <c r="U562" s="7"/>
      <c r="V562" s="7"/>
      <c r="W562" s="7"/>
      <c r="X562" s="7"/>
      <c r="Y562" s="7"/>
      <c r="Z562" s="7"/>
      <c r="AA562" s="7"/>
    </row>
    <row r="563" spans="13:27" x14ac:dyDescent="0.2">
      <c r="M563" s="45"/>
      <c r="N563" s="45"/>
      <c r="O563" s="45"/>
      <c r="P563" s="108"/>
      <c r="Q563" s="88"/>
      <c r="R563" s="7"/>
      <c r="S563" s="7"/>
      <c r="T563" s="7"/>
      <c r="U563" s="7"/>
      <c r="V563" s="7"/>
      <c r="W563" s="7"/>
      <c r="X563" s="7"/>
      <c r="Y563" s="7"/>
      <c r="Z563" s="7"/>
      <c r="AA563" s="7"/>
    </row>
    <row r="564" spans="13:27" x14ac:dyDescent="0.2">
      <c r="M564" s="45"/>
      <c r="N564" s="45"/>
      <c r="O564" s="45"/>
      <c r="P564" s="108"/>
      <c r="Q564" s="88"/>
      <c r="R564" s="7"/>
      <c r="S564" s="7"/>
      <c r="T564" s="7"/>
      <c r="U564" s="7"/>
      <c r="V564" s="7"/>
      <c r="W564" s="7"/>
      <c r="X564" s="7"/>
      <c r="Y564" s="7"/>
      <c r="Z564" s="7"/>
      <c r="AA564" s="7"/>
    </row>
    <row r="565" spans="13:27" x14ac:dyDescent="0.2">
      <c r="M565" s="45"/>
      <c r="N565" s="45"/>
      <c r="O565" s="45"/>
      <c r="P565" s="108"/>
      <c r="Q565" s="88"/>
      <c r="R565" s="7"/>
      <c r="S565" s="7"/>
      <c r="T565" s="7"/>
      <c r="U565" s="7"/>
      <c r="V565" s="7"/>
      <c r="W565" s="7"/>
      <c r="X565" s="7"/>
      <c r="Y565" s="7"/>
      <c r="Z565" s="7"/>
      <c r="AA565" s="7"/>
    </row>
    <row r="566" spans="13:27" x14ac:dyDescent="0.2">
      <c r="M566" s="45"/>
      <c r="N566" s="45"/>
      <c r="O566" s="45"/>
      <c r="P566" s="108"/>
      <c r="Q566" s="88"/>
      <c r="R566" s="7"/>
      <c r="S566" s="7"/>
      <c r="T566" s="7"/>
      <c r="U566" s="7"/>
      <c r="V566" s="7"/>
      <c r="W566" s="7"/>
      <c r="X566" s="7"/>
      <c r="Y566" s="7"/>
      <c r="Z566" s="7"/>
      <c r="AA566" s="7"/>
    </row>
    <row r="567" spans="13:27" x14ac:dyDescent="0.2">
      <c r="M567" s="45"/>
      <c r="N567" s="45"/>
      <c r="O567" s="45"/>
      <c r="P567" s="108"/>
      <c r="Q567" s="88"/>
      <c r="R567" s="7"/>
      <c r="S567" s="7"/>
      <c r="T567" s="7"/>
      <c r="U567" s="7"/>
      <c r="V567" s="7"/>
      <c r="W567" s="7"/>
      <c r="X567" s="7"/>
      <c r="Y567" s="7"/>
      <c r="Z567" s="7"/>
      <c r="AA567" s="7"/>
    </row>
    <row r="568" spans="13:27" x14ac:dyDescent="0.2">
      <c r="M568" s="45"/>
      <c r="N568" s="45"/>
      <c r="O568" s="45"/>
      <c r="P568" s="108"/>
      <c r="Q568" s="88"/>
      <c r="R568" s="7"/>
      <c r="S568" s="7"/>
      <c r="T568" s="7"/>
      <c r="U568" s="7"/>
      <c r="V568" s="7"/>
      <c r="W568" s="7"/>
      <c r="X568" s="7"/>
      <c r="Y568" s="7"/>
      <c r="Z568" s="7"/>
      <c r="AA568" s="7"/>
    </row>
    <row r="569" spans="13:27" x14ac:dyDescent="0.2">
      <c r="M569" s="45"/>
      <c r="N569" s="45"/>
      <c r="O569" s="45"/>
      <c r="P569" s="108"/>
      <c r="Q569" s="88"/>
      <c r="R569" s="7"/>
      <c r="S569" s="7"/>
      <c r="T569" s="7"/>
      <c r="U569" s="7"/>
      <c r="V569" s="7"/>
      <c r="W569" s="7"/>
      <c r="X569" s="7"/>
      <c r="Y569" s="7"/>
      <c r="Z569" s="7"/>
      <c r="AA569" s="7"/>
    </row>
    <row r="570" spans="13:27" x14ac:dyDescent="0.2">
      <c r="M570" s="45"/>
      <c r="N570" s="45"/>
      <c r="O570" s="45"/>
      <c r="P570" s="108"/>
      <c r="Q570" s="88"/>
      <c r="R570" s="7"/>
      <c r="S570" s="7"/>
      <c r="T570" s="7"/>
      <c r="U570" s="7"/>
      <c r="V570" s="7"/>
      <c r="W570" s="7"/>
      <c r="X570" s="7"/>
      <c r="Y570" s="7"/>
      <c r="Z570" s="7"/>
      <c r="AA570" s="7"/>
    </row>
    <row r="571" spans="13:27" x14ac:dyDescent="0.2">
      <c r="M571" s="45"/>
      <c r="N571" s="45"/>
      <c r="O571" s="45"/>
      <c r="P571" s="108"/>
      <c r="Q571" s="88"/>
      <c r="R571" s="7"/>
      <c r="S571" s="7"/>
      <c r="T571" s="7"/>
      <c r="U571" s="7"/>
      <c r="V571" s="7"/>
      <c r="W571" s="7"/>
      <c r="X571" s="7"/>
      <c r="Y571" s="7"/>
      <c r="Z571" s="7"/>
      <c r="AA571" s="7"/>
    </row>
    <row r="572" spans="13:27" x14ac:dyDescent="0.2">
      <c r="M572" s="45"/>
      <c r="N572" s="45"/>
      <c r="O572" s="45"/>
      <c r="P572" s="108"/>
      <c r="Q572" s="88"/>
      <c r="R572" s="7"/>
      <c r="S572" s="7"/>
      <c r="T572" s="7"/>
      <c r="U572" s="7"/>
      <c r="V572" s="7"/>
      <c r="W572" s="7"/>
      <c r="X572" s="7"/>
      <c r="Y572" s="7"/>
      <c r="Z572" s="7"/>
      <c r="AA572" s="7"/>
    </row>
    <row r="573" spans="13:27" x14ac:dyDescent="0.2">
      <c r="M573" s="45"/>
      <c r="N573" s="45"/>
      <c r="O573" s="45"/>
      <c r="P573" s="108"/>
      <c r="Q573" s="88"/>
      <c r="R573" s="7"/>
      <c r="S573" s="7"/>
      <c r="T573" s="7"/>
      <c r="U573" s="7"/>
      <c r="V573" s="7"/>
      <c r="W573" s="7"/>
      <c r="X573" s="7"/>
      <c r="Y573" s="7"/>
      <c r="Z573" s="7"/>
      <c r="AA573" s="7"/>
    </row>
    <row r="574" spans="13:27" x14ac:dyDescent="0.2">
      <c r="M574" s="45"/>
      <c r="N574" s="45"/>
      <c r="O574" s="45"/>
      <c r="P574" s="108"/>
      <c r="Q574" s="88"/>
      <c r="R574" s="7"/>
      <c r="S574" s="7"/>
      <c r="T574" s="7"/>
      <c r="U574" s="7"/>
      <c r="V574" s="7"/>
      <c r="W574" s="7"/>
      <c r="X574" s="7"/>
      <c r="Y574" s="7"/>
      <c r="Z574" s="7"/>
      <c r="AA574" s="7"/>
    </row>
    <row r="575" spans="13:27" x14ac:dyDescent="0.2">
      <c r="M575" s="45"/>
      <c r="N575" s="45"/>
      <c r="O575" s="45"/>
      <c r="P575" s="108"/>
      <c r="Q575" s="88"/>
      <c r="R575" s="7"/>
      <c r="S575" s="7"/>
      <c r="T575" s="7"/>
      <c r="U575" s="7"/>
      <c r="V575" s="7"/>
      <c r="W575" s="7"/>
      <c r="X575" s="7"/>
      <c r="Y575" s="7"/>
      <c r="Z575" s="7"/>
      <c r="AA575" s="7"/>
    </row>
    <row r="576" spans="13:27" x14ac:dyDescent="0.2">
      <c r="M576" s="45"/>
      <c r="N576" s="45"/>
      <c r="O576" s="45"/>
      <c r="P576" s="108"/>
      <c r="Q576" s="88"/>
      <c r="R576" s="7"/>
      <c r="S576" s="7"/>
      <c r="T576" s="7"/>
      <c r="U576" s="7"/>
      <c r="V576" s="7"/>
      <c r="W576" s="7"/>
      <c r="X576" s="7"/>
      <c r="Y576" s="7"/>
      <c r="Z576" s="7"/>
      <c r="AA576" s="7"/>
    </row>
    <row r="577" spans="13:27" x14ac:dyDescent="0.2">
      <c r="M577" s="45"/>
      <c r="N577" s="45"/>
      <c r="O577" s="45"/>
      <c r="P577" s="108"/>
      <c r="Q577" s="88"/>
      <c r="R577" s="7"/>
      <c r="S577" s="7"/>
      <c r="T577" s="7"/>
      <c r="U577" s="7"/>
      <c r="V577" s="7"/>
      <c r="W577" s="7"/>
      <c r="X577" s="7"/>
      <c r="Y577" s="7"/>
      <c r="Z577" s="7"/>
      <c r="AA577" s="7"/>
    </row>
    <row r="578" spans="13:27" x14ac:dyDescent="0.2">
      <c r="M578" s="45"/>
      <c r="N578" s="45"/>
      <c r="O578" s="45"/>
      <c r="P578" s="108"/>
      <c r="Q578" s="88"/>
      <c r="R578" s="7"/>
      <c r="S578" s="7"/>
      <c r="T578" s="7"/>
      <c r="U578" s="7"/>
      <c r="V578" s="7"/>
      <c r="W578" s="7"/>
      <c r="X578" s="7"/>
      <c r="Y578" s="7"/>
      <c r="Z578" s="7"/>
      <c r="AA578" s="7"/>
    </row>
    <row r="579" spans="13:27" x14ac:dyDescent="0.2">
      <c r="M579" s="45"/>
      <c r="N579" s="45"/>
      <c r="O579" s="45"/>
      <c r="P579" s="108"/>
      <c r="Q579" s="88"/>
      <c r="R579" s="7"/>
      <c r="S579" s="7"/>
      <c r="T579" s="7"/>
      <c r="U579" s="7"/>
      <c r="V579" s="7"/>
      <c r="W579" s="7"/>
      <c r="X579" s="7"/>
      <c r="Y579" s="7"/>
      <c r="Z579" s="7"/>
      <c r="AA579" s="7"/>
    </row>
    <row r="580" spans="13:27" x14ac:dyDescent="0.2">
      <c r="M580" s="45"/>
      <c r="N580" s="45"/>
      <c r="O580" s="45"/>
      <c r="P580" s="108"/>
      <c r="Q580" s="88"/>
      <c r="R580" s="7"/>
      <c r="S580" s="7"/>
      <c r="T580" s="7"/>
      <c r="U580" s="7"/>
      <c r="V580" s="7"/>
      <c r="W580" s="7"/>
      <c r="X580" s="7"/>
      <c r="Y580" s="7"/>
      <c r="Z580" s="7"/>
      <c r="AA580" s="7"/>
    </row>
    <row r="581" spans="13:27" x14ac:dyDescent="0.2">
      <c r="M581" s="45"/>
      <c r="N581" s="45"/>
      <c r="O581" s="45"/>
      <c r="P581" s="108"/>
      <c r="Q581" s="88"/>
      <c r="R581" s="7"/>
      <c r="S581" s="7"/>
      <c r="T581" s="7"/>
      <c r="U581" s="7"/>
      <c r="V581" s="7"/>
      <c r="W581" s="7"/>
      <c r="X581" s="7"/>
      <c r="Y581" s="7"/>
      <c r="Z581" s="7"/>
      <c r="AA581" s="7"/>
    </row>
    <row r="582" spans="13:27" x14ac:dyDescent="0.2">
      <c r="M582" s="45"/>
      <c r="N582" s="45"/>
      <c r="O582" s="45"/>
      <c r="P582" s="108"/>
      <c r="Q582" s="88"/>
      <c r="R582" s="7"/>
      <c r="S582" s="7"/>
      <c r="T582" s="7"/>
      <c r="U582" s="7"/>
      <c r="V582" s="7"/>
      <c r="W582" s="7"/>
      <c r="X582" s="7"/>
      <c r="Y582" s="7"/>
      <c r="Z582" s="7"/>
      <c r="AA582" s="7"/>
    </row>
    <row r="583" spans="13:27" x14ac:dyDescent="0.2">
      <c r="M583" s="45"/>
      <c r="N583" s="45"/>
      <c r="O583" s="45"/>
      <c r="P583" s="108"/>
      <c r="Q583" s="88"/>
      <c r="R583" s="7"/>
      <c r="S583" s="7"/>
      <c r="T583" s="7"/>
      <c r="U583" s="7"/>
      <c r="V583" s="7"/>
      <c r="W583" s="7"/>
      <c r="X583" s="7"/>
      <c r="Y583" s="7"/>
      <c r="Z583" s="7"/>
      <c r="AA583" s="7"/>
    </row>
    <row r="584" spans="13:27" x14ac:dyDescent="0.2">
      <c r="M584" s="45"/>
      <c r="N584" s="45"/>
      <c r="O584" s="45"/>
      <c r="P584" s="108"/>
      <c r="Q584" s="88"/>
      <c r="R584" s="7"/>
      <c r="S584" s="7"/>
      <c r="T584" s="7"/>
      <c r="U584" s="7"/>
      <c r="V584" s="7"/>
      <c r="W584" s="7"/>
      <c r="X584" s="7"/>
      <c r="Y584" s="7"/>
      <c r="Z584" s="7"/>
      <c r="AA584" s="7"/>
    </row>
    <row r="585" spans="13:27" x14ac:dyDescent="0.2">
      <c r="M585" s="45"/>
      <c r="N585" s="45"/>
      <c r="O585" s="45"/>
      <c r="P585" s="108"/>
      <c r="Q585" s="88"/>
      <c r="R585" s="7"/>
      <c r="S585" s="7"/>
      <c r="T585" s="7"/>
      <c r="U585" s="7"/>
      <c r="V585" s="7"/>
      <c r="W585" s="7"/>
      <c r="X585" s="7"/>
      <c r="Y585" s="7"/>
      <c r="Z585" s="7"/>
      <c r="AA585" s="7"/>
    </row>
    <row r="586" spans="13:27" x14ac:dyDescent="0.2">
      <c r="M586" s="45"/>
      <c r="N586" s="45"/>
      <c r="O586" s="45"/>
      <c r="P586" s="108"/>
      <c r="Q586" s="88"/>
      <c r="R586" s="7"/>
      <c r="S586" s="7"/>
      <c r="T586" s="7"/>
      <c r="U586" s="7"/>
      <c r="V586" s="7"/>
      <c r="W586" s="7"/>
      <c r="X586" s="7"/>
      <c r="Y586" s="7"/>
      <c r="Z586" s="7"/>
      <c r="AA586" s="7"/>
    </row>
    <row r="587" spans="13:27" x14ac:dyDescent="0.2">
      <c r="M587" s="45"/>
      <c r="N587" s="45"/>
      <c r="O587" s="45"/>
      <c r="P587" s="108"/>
      <c r="Q587" s="88"/>
      <c r="R587" s="7"/>
      <c r="S587" s="7"/>
      <c r="T587" s="7"/>
      <c r="U587" s="7"/>
      <c r="V587" s="7"/>
      <c r="W587" s="7"/>
      <c r="X587" s="7"/>
      <c r="Y587" s="7"/>
      <c r="Z587" s="7"/>
      <c r="AA587" s="7"/>
    </row>
    <row r="588" spans="13:27" x14ac:dyDescent="0.2">
      <c r="M588" s="45"/>
      <c r="N588" s="45"/>
      <c r="O588" s="45"/>
      <c r="P588" s="108"/>
      <c r="Q588" s="88"/>
      <c r="R588" s="7"/>
      <c r="S588" s="7"/>
      <c r="T588" s="7"/>
      <c r="U588" s="7"/>
      <c r="V588" s="7"/>
      <c r="W588" s="7"/>
      <c r="X588" s="7"/>
      <c r="Y588" s="7"/>
      <c r="Z588" s="7"/>
      <c r="AA588" s="7"/>
    </row>
    <row r="589" spans="13:27" x14ac:dyDescent="0.2">
      <c r="M589" s="45"/>
      <c r="N589" s="45"/>
      <c r="O589" s="45"/>
      <c r="P589" s="108"/>
      <c r="Q589" s="88"/>
      <c r="R589" s="7"/>
      <c r="S589" s="7"/>
      <c r="T589" s="7"/>
      <c r="U589" s="7"/>
      <c r="V589" s="7"/>
      <c r="W589" s="7"/>
      <c r="X589" s="7"/>
      <c r="Y589" s="7"/>
      <c r="Z589" s="7"/>
      <c r="AA589" s="7"/>
    </row>
    <row r="590" spans="13:27" x14ac:dyDescent="0.2">
      <c r="M590" s="45"/>
      <c r="N590" s="45"/>
      <c r="O590" s="45"/>
      <c r="P590" s="108"/>
      <c r="Q590" s="88"/>
      <c r="R590" s="7"/>
      <c r="S590" s="7"/>
      <c r="T590" s="7"/>
      <c r="U590" s="7"/>
      <c r="V590" s="7"/>
      <c r="W590" s="7"/>
      <c r="X590" s="7"/>
      <c r="Y590" s="7"/>
      <c r="Z590" s="7"/>
      <c r="AA590" s="7"/>
    </row>
    <row r="591" spans="13:27" x14ac:dyDescent="0.2">
      <c r="M591" s="45"/>
      <c r="N591" s="45"/>
      <c r="O591" s="45"/>
      <c r="P591" s="108"/>
      <c r="Q591" s="88"/>
      <c r="R591" s="7"/>
      <c r="S591" s="7"/>
      <c r="T591" s="7"/>
      <c r="U591" s="7"/>
      <c r="V591" s="7"/>
      <c r="W591" s="7"/>
      <c r="X591" s="7"/>
      <c r="Y591" s="7"/>
      <c r="Z591" s="7"/>
      <c r="AA591" s="7"/>
    </row>
    <row r="592" spans="13:27" x14ac:dyDescent="0.2">
      <c r="M592" s="45"/>
      <c r="N592" s="45"/>
      <c r="O592" s="45"/>
      <c r="P592" s="108"/>
      <c r="Q592" s="88"/>
      <c r="R592" s="7"/>
      <c r="S592" s="7"/>
      <c r="T592" s="7"/>
      <c r="U592" s="7"/>
      <c r="V592" s="7"/>
      <c r="W592" s="7"/>
      <c r="X592" s="7"/>
      <c r="Y592" s="7"/>
      <c r="Z592" s="7"/>
      <c r="AA592" s="7"/>
    </row>
    <row r="593" spans="13:27" x14ac:dyDescent="0.2">
      <c r="M593" s="45"/>
      <c r="N593" s="45"/>
      <c r="O593" s="45"/>
      <c r="P593" s="108"/>
      <c r="Q593" s="88"/>
      <c r="R593" s="7"/>
      <c r="S593" s="7"/>
      <c r="T593" s="7"/>
      <c r="U593" s="7"/>
      <c r="V593" s="7"/>
      <c r="W593" s="7"/>
      <c r="X593" s="7"/>
      <c r="Y593" s="7"/>
      <c r="Z593" s="7"/>
      <c r="AA593" s="7"/>
    </row>
    <row r="594" spans="13:27" x14ac:dyDescent="0.2">
      <c r="M594" s="45"/>
      <c r="N594" s="45"/>
      <c r="O594" s="45"/>
      <c r="P594" s="108"/>
      <c r="Q594" s="88"/>
      <c r="R594" s="7"/>
      <c r="S594" s="7"/>
      <c r="T594" s="7"/>
      <c r="U594" s="7"/>
      <c r="V594" s="7"/>
      <c r="W594" s="7"/>
      <c r="X594" s="7"/>
      <c r="Y594" s="7"/>
      <c r="Z594" s="7"/>
      <c r="AA594" s="7"/>
    </row>
    <row r="595" spans="13:27" x14ac:dyDescent="0.2">
      <c r="M595" s="45"/>
      <c r="N595" s="45"/>
      <c r="O595" s="45"/>
      <c r="P595" s="108"/>
      <c r="Q595" s="88"/>
      <c r="R595" s="7"/>
      <c r="S595" s="7"/>
      <c r="T595" s="7"/>
      <c r="U595" s="7"/>
      <c r="V595" s="7"/>
      <c r="W595" s="7"/>
      <c r="X595" s="7"/>
      <c r="Y595" s="7"/>
      <c r="Z595" s="7"/>
      <c r="AA595" s="7"/>
    </row>
    <row r="596" spans="13:27" x14ac:dyDescent="0.2">
      <c r="M596" s="45"/>
      <c r="N596" s="45"/>
      <c r="O596" s="45"/>
      <c r="P596" s="108"/>
      <c r="Q596" s="88"/>
      <c r="R596" s="7"/>
      <c r="S596" s="7"/>
      <c r="T596" s="7"/>
      <c r="U596" s="7"/>
      <c r="V596" s="7"/>
      <c r="W596" s="7"/>
      <c r="X596" s="7"/>
      <c r="Y596" s="7"/>
      <c r="Z596" s="7"/>
      <c r="AA596" s="7"/>
    </row>
    <row r="597" spans="13:27" x14ac:dyDescent="0.2">
      <c r="M597" s="45"/>
      <c r="N597" s="45"/>
      <c r="O597" s="45"/>
      <c r="P597" s="108"/>
      <c r="Q597" s="88"/>
      <c r="R597" s="7"/>
      <c r="S597" s="7"/>
      <c r="T597" s="7"/>
      <c r="U597" s="7"/>
      <c r="V597" s="7"/>
      <c r="W597" s="7"/>
      <c r="X597" s="7"/>
      <c r="Y597" s="7"/>
      <c r="Z597" s="7"/>
      <c r="AA597" s="7"/>
    </row>
    <row r="598" spans="13:27" x14ac:dyDescent="0.2">
      <c r="M598" s="45"/>
      <c r="N598" s="45"/>
      <c r="O598" s="45"/>
      <c r="P598" s="108"/>
      <c r="Q598" s="88"/>
      <c r="R598" s="7"/>
      <c r="S598" s="7"/>
      <c r="T598" s="7"/>
      <c r="U598" s="7"/>
      <c r="V598" s="7"/>
      <c r="W598" s="7"/>
      <c r="X598" s="7"/>
      <c r="Y598" s="7"/>
      <c r="Z598" s="7"/>
      <c r="AA598" s="7"/>
    </row>
    <row r="599" spans="13:27" x14ac:dyDescent="0.2">
      <c r="M599" s="45"/>
      <c r="N599" s="45"/>
      <c r="O599" s="45"/>
      <c r="P599" s="108"/>
      <c r="Q599" s="88"/>
      <c r="R599" s="7"/>
      <c r="S599" s="7"/>
      <c r="T599" s="7"/>
      <c r="U599" s="7"/>
      <c r="V599" s="7"/>
      <c r="W599" s="7"/>
      <c r="X599" s="7"/>
      <c r="Y599" s="7"/>
      <c r="Z599" s="7"/>
      <c r="AA599" s="7"/>
    </row>
    <row r="600" spans="13:27" x14ac:dyDescent="0.2">
      <c r="M600" s="45"/>
      <c r="N600" s="45"/>
      <c r="O600" s="45"/>
      <c r="P600" s="108"/>
      <c r="Q600" s="88"/>
      <c r="R600" s="7"/>
      <c r="S600" s="7"/>
      <c r="T600" s="7"/>
      <c r="U600" s="7"/>
      <c r="V600" s="7"/>
      <c r="W600" s="7"/>
      <c r="X600" s="7"/>
      <c r="Y600" s="7"/>
      <c r="Z600" s="7"/>
      <c r="AA600" s="7"/>
    </row>
    <row r="601" spans="13:27" x14ac:dyDescent="0.2">
      <c r="M601" s="45"/>
      <c r="N601" s="45"/>
      <c r="O601" s="45"/>
      <c r="P601" s="108"/>
      <c r="Q601" s="88"/>
      <c r="R601" s="7"/>
      <c r="S601" s="7"/>
      <c r="T601" s="7"/>
      <c r="U601" s="7"/>
      <c r="V601" s="7"/>
      <c r="W601" s="7"/>
      <c r="X601" s="7"/>
      <c r="Y601" s="7"/>
      <c r="Z601" s="7"/>
      <c r="AA601" s="7"/>
    </row>
    <row r="602" spans="13:27" x14ac:dyDescent="0.2">
      <c r="M602" s="45"/>
      <c r="N602" s="45"/>
      <c r="O602" s="45"/>
      <c r="P602" s="108"/>
      <c r="Q602" s="88"/>
      <c r="R602" s="7"/>
      <c r="S602" s="7"/>
      <c r="T602" s="7"/>
      <c r="U602" s="7"/>
      <c r="V602" s="7"/>
      <c r="W602" s="7"/>
      <c r="X602" s="7"/>
      <c r="Y602" s="7"/>
      <c r="Z602" s="7"/>
      <c r="AA602" s="7"/>
    </row>
    <row r="603" spans="13:27" x14ac:dyDescent="0.2">
      <c r="M603" s="45"/>
      <c r="N603" s="45"/>
      <c r="O603" s="45"/>
      <c r="P603" s="108"/>
      <c r="Q603" s="88"/>
      <c r="R603" s="7"/>
      <c r="S603" s="7"/>
      <c r="T603" s="7"/>
      <c r="U603" s="7"/>
      <c r="V603" s="7"/>
      <c r="W603" s="7"/>
      <c r="X603" s="7"/>
      <c r="Y603" s="7"/>
      <c r="Z603" s="7"/>
      <c r="AA603" s="7"/>
    </row>
    <row r="604" spans="13:27" x14ac:dyDescent="0.2">
      <c r="M604" s="45"/>
      <c r="N604" s="45"/>
      <c r="O604" s="45"/>
      <c r="P604" s="108"/>
      <c r="Q604" s="88"/>
      <c r="R604" s="7"/>
      <c r="S604" s="7"/>
      <c r="T604" s="7"/>
      <c r="U604" s="7"/>
      <c r="V604" s="7"/>
      <c r="W604" s="7"/>
      <c r="X604" s="7"/>
      <c r="Y604" s="7"/>
      <c r="Z604" s="7"/>
      <c r="AA604" s="7"/>
    </row>
    <row r="605" spans="13:27" x14ac:dyDescent="0.2">
      <c r="M605" s="45"/>
      <c r="N605" s="45"/>
      <c r="O605" s="45"/>
      <c r="P605" s="108"/>
      <c r="Q605" s="88"/>
      <c r="R605" s="7"/>
      <c r="S605" s="7"/>
      <c r="T605" s="7"/>
      <c r="U605" s="7"/>
      <c r="V605" s="7"/>
      <c r="W605" s="7"/>
      <c r="X605" s="7"/>
      <c r="Y605" s="7"/>
      <c r="Z605" s="7"/>
      <c r="AA605" s="7"/>
    </row>
    <row r="606" spans="13:27" x14ac:dyDescent="0.2">
      <c r="M606" s="45"/>
      <c r="N606" s="45"/>
      <c r="O606" s="45"/>
      <c r="P606" s="108"/>
      <c r="Q606" s="88"/>
      <c r="R606" s="7"/>
      <c r="S606" s="7"/>
      <c r="T606" s="7"/>
      <c r="U606" s="7"/>
      <c r="V606" s="7"/>
      <c r="W606" s="7"/>
      <c r="X606" s="7"/>
      <c r="Y606" s="7"/>
      <c r="Z606" s="7"/>
      <c r="AA606" s="7"/>
    </row>
    <row r="607" spans="13:27" x14ac:dyDescent="0.2">
      <c r="M607" s="45"/>
      <c r="N607" s="45"/>
      <c r="O607" s="45"/>
      <c r="P607" s="108"/>
      <c r="Q607" s="88"/>
      <c r="R607" s="7"/>
      <c r="S607" s="7"/>
      <c r="T607" s="7"/>
      <c r="U607" s="7"/>
      <c r="V607" s="7"/>
      <c r="W607" s="7"/>
      <c r="X607" s="7"/>
      <c r="Y607" s="7"/>
      <c r="Z607" s="7"/>
      <c r="AA607" s="7"/>
    </row>
    <row r="608" spans="13:27" x14ac:dyDescent="0.2">
      <c r="M608" s="45"/>
      <c r="N608" s="45"/>
      <c r="O608" s="45"/>
      <c r="P608" s="108"/>
      <c r="Q608" s="88"/>
      <c r="R608" s="7"/>
      <c r="S608" s="7"/>
      <c r="T608" s="7"/>
      <c r="U608" s="7"/>
      <c r="V608" s="7"/>
      <c r="W608" s="7"/>
      <c r="X608" s="7"/>
      <c r="Y608" s="7"/>
      <c r="Z608" s="7"/>
      <c r="AA608" s="7"/>
    </row>
    <row r="609" spans="13:27" x14ac:dyDescent="0.2">
      <c r="M609" s="45"/>
      <c r="N609" s="45"/>
      <c r="O609" s="45"/>
      <c r="P609" s="108"/>
      <c r="Q609" s="88"/>
      <c r="R609" s="7"/>
      <c r="S609" s="7"/>
      <c r="T609" s="7"/>
      <c r="U609" s="7"/>
      <c r="V609" s="7"/>
      <c r="W609" s="7"/>
      <c r="X609" s="7"/>
      <c r="Y609" s="7"/>
      <c r="Z609" s="7"/>
      <c r="AA609" s="7"/>
    </row>
    <row r="610" spans="13:27" x14ac:dyDescent="0.2">
      <c r="M610" s="45"/>
      <c r="N610" s="45"/>
      <c r="O610" s="45"/>
      <c r="P610" s="108"/>
      <c r="Q610" s="88"/>
      <c r="R610" s="7"/>
      <c r="S610" s="7"/>
      <c r="T610" s="7"/>
      <c r="U610" s="7"/>
      <c r="V610" s="7"/>
      <c r="W610" s="7"/>
      <c r="X610" s="7"/>
      <c r="Y610" s="7"/>
      <c r="Z610" s="7"/>
      <c r="AA610" s="7"/>
    </row>
    <row r="611" spans="13:27" x14ac:dyDescent="0.2">
      <c r="M611" s="45"/>
      <c r="N611" s="45"/>
      <c r="O611" s="45"/>
      <c r="P611" s="108"/>
      <c r="Q611" s="88"/>
      <c r="R611" s="7"/>
      <c r="S611" s="7"/>
      <c r="T611" s="7"/>
      <c r="U611" s="7"/>
      <c r="V611" s="7"/>
      <c r="W611" s="7"/>
      <c r="X611" s="7"/>
      <c r="Y611" s="7"/>
      <c r="Z611" s="7"/>
      <c r="AA611" s="7"/>
    </row>
    <row r="612" spans="13:27" x14ac:dyDescent="0.2">
      <c r="M612" s="45"/>
      <c r="N612" s="45"/>
      <c r="O612" s="45"/>
      <c r="P612" s="108"/>
      <c r="Q612" s="88"/>
      <c r="R612" s="7"/>
      <c r="S612" s="7"/>
      <c r="T612" s="7"/>
      <c r="U612" s="7"/>
      <c r="V612" s="7"/>
      <c r="W612" s="7"/>
      <c r="X612" s="7"/>
      <c r="Y612" s="7"/>
      <c r="Z612" s="7"/>
      <c r="AA612" s="7"/>
    </row>
    <row r="613" spans="13:27" x14ac:dyDescent="0.2">
      <c r="M613" s="45"/>
      <c r="N613" s="45"/>
      <c r="O613" s="45"/>
      <c r="P613" s="108"/>
      <c r="Q613" s="88"/>
      <c r="R613" s="7"/>
      <c r="S613" s="7"/>
      <c r="T613" s="7"/>
      <c r="U613" s="7"/>
      <c r="V613" s="7"/>
      <c r="W613" s="7"/>
      <c r="X613" s="7"/>
      <c r="Y613" s="7"/>
      <c r="Z613" s="7"/>
      <c r="AA613" s="7"/>
    </row>
    <row r="614" spans="13:27" x14ac:dyDescent="0.2">
      <c r="M614" s="45"/>
      <c r="N614" s="45"/>
      <c r="O614" s="45"/>
      <c r="P614" s="108"/>
      <c r="Q614" s="88"/>
      <c r="R614" s="7"/>
      <c r="S614" s="7"/>
      <c r="T614" s="7"/>
      <c r="U614" s="7"/>
      <c r="V614" s="7"/>
      <c r="W614" s="7"/>
      <c r="X614" s="7"/>
      <c r="Y614" s="7"/>
      <c r="Z614" s="7"/>
      <c r="AA614" s="7"/>
    </row>
    <row r="615" spans="13:27" x14ac:dyDescent="0.2">
      <c r="M615" s="45"/>
      <c r="N615" s="45"/>
      <c r="O615" s="45"/>
      <c r="P615" s="108"/>
      <c r="Q615" s="88"/>
      <c r="R615" s="7"/>
      <c r="S615" s="7"/>
      <c r="T615" s="7"/>
      <c r="U615" s="7"/>
      <c r="V615" s="7"/>
      <c r="W615" s="7"/>
      <c r="X615" s="7"/>
      <c r="Y615" s="7"/>
      <c r="Z615" s="7"/>
      <c r="AA615" s="7"/>
    </row>
    <row r="616" spans="13:27" x14ac:dyDescent="0.2">
      <c r="M616" s="45"/>
      <c r="N616" s="45"/>
      <c r="O616" s="45"/>
      <c r="P616" s="108"/>
      <c r="Q616" s="88"/>
      <c r="R616" s="7"/>
      <c r="S616" s="7"/>
      <c r="T616" s="7"/>
      <c r="U616" s="7"/>
      <c r="V616" s="7"/>
      <c r="W616" s="7"/>
      <c r="X616" s="7"/>
      <c r="Y616" s="7"/>
      <c r="Z616" s="7"/>
      <c r="AA616" s="7"/>
    </row>
    <row r="617" spans="13:27" x14ac:dyDescent="0.2">
      <c r="M617" s="45"/>
      <c r="N617" s="45"/>
      <c r="O617" s="45"/>
      <c r="P617" s="108"/>
      <c r="Q617" s="88"/>
      <c r="R617" s="7"/>
      <c r="S617" s="7"/>
      <c r="T617" s="7"/>
      <c r="U617" s="7"/>
      <c r="V617" s="7"/>
      <c r="W617" s="7"/>
      <c r="X617" s="7"/>
      <c r="Y617" s="7"/>
      <c r="Z617" s="7"/>
      <c r="AA617" s="7"/>
    </row>
    <row r="618" spans="13:27" x14ac:dyDescent="0.2">
      <c r="M618" s="45"/>
      <c r="N618" s="45"/>
      <c r="O618" s="45"/>
      <c r="P618" s="108"/>
      <c r="Q618" s="88"/>
      <c r="R618" s="7"/>
      <c r="S618" s="7"/>
      <c r="T618" s="7"/>
      <c r="U618" s="7"/>
      <c r="V618" s="7"/>
      <c r="W618" s="7"/>
      <c r="X618" s="7"/>
      <c r="Y618" s="7"/>
      <c r="Z618" s="7"/>
      <c r="AA618" s="7"/>
    </row>
    <row r="619" spans="13:27" x14ac:dyDescent="0.2">
      <c r="M619" s="45"/>
      <c r="N619" s="45"/>
      <c r="O619" s="45"/>
      <c r="P619" s="108"/>
      <c r="Q619" s="88"/>
      <c r="R619" s="7"/>
      <c r="S619" s="7"/>
      <c r="T619" s="7"/>
      <c r="U619" s="7"/>
      <c r="V619" s="7"/>
      <c r="W619" s="7"/>
      <c r="X619" s="7"/>
      <c r="Y619" s="7"/>
      <c r="Z619" s="7"/>
      <c r="AA619" s="7"/>
    </row>
    <row r="620" spans="13:27" x14ac:dyDescent="0.2">
      <c r="M620" s="45"/>
      <c r="N620" s="45"/>
      <c r="O620" s="45"/>
      <c r="P620" s="108"/>
      <c r="Q620" s="88"/>
      <c r="R620" s="7"/>
      <c r="S620" s="7"/>
      <c r="T620" s="7"/>
      <c r="U620" s="7"/>
      <c r="V620" s="7"/>
      <c r="W620" s="7"/>
      <c r="X620" s="7"/>
      <c r="Y620" s="7"/>
      <c r="Z620" s="7"/>
      <c r="AA620" s="7"/>
    </row>
    <row r="621" spans="13:27" x14ac:dyDescent="0.2">
      <c r="M621" s="45"/>
      <c r="N621" s="45"/>
      <c r="O621" s="45"/>
      <c r="P621" s="108"/>
      <c r="Q621" s="88"/>
      <c r="R621" s="7"/>
      <c r="S621" s="7"/>
      <c r="T621" s="7"/>
      <c r="U621" s="7"/>
      <c r="V621" s="7"/>
      <c r="W621" s="7"/>
      <c r="X621" s="7"/>
      <c r="Y621" s="7"/>
      <c r="Z621" s="7"/>
      <c r="AA621" s="7"/>
    </row>
    <row r="622" spans="13:27" x14ac:dyDescent="0.2">
      <c r="M622" s="45"/>
      <c r="N622" s="45"/>
      <c r="O622" s="45"/>
      <c r="P622" s="108"/>
      <c r="Q622" s="88"/>
      <c r="R622" s="7"/>
      <c r="S622" s="7"/>
      <c r="T622" s="7"/>
      <c r="U622" s="7"/>
      <c r="V622" s="7"/>
      <c r="W622" s="7"/>
      <c r="X622" s="7"/>
      <c r="Y622" s="7"/>
      <c r="Z622" s="7"/>
      <c r="AA622" s="7"/>
    </row>
    <row r="623" spans="13:27" x14ac:dyDescent="0.2">
      <c r="M623" s="45"/>
      <c r="N623" s="45"/>
      <c r="O623" s="45"/>
      <c r="P623" s="108"/>
      <c r="Q623" s="88"/>
      <c r="R623" s="7"/>
      <c r="S623" s="7"/>
      <c r="T623" s="7"/>
      <c r="U623" s="7"/>
      <c r="V623" s="7"/>
      <c r="W623" s="7"/>
      <c r="X623" s="7"/>
      <c r="Y623" s="7"/>
      <c r="Z623" s="7"/>
      <c r="AA623" s="7"/>
    </row>
    <row r="624" spans="13:27" x14ac:dyDescent="0.2">
      <c r="M624" s="45"/>
      <c r="N624" s="45"/>
      <c r="O624" s="45"/>
      <c r="P624" s="108"/>
      <c r="Q624" s="88"/>
      <c r="R624" s="7"/>
      <c r="S624" s="7"/>
      <c r="T624" s="7"/>
      <c r="U624" s="7"/>
      <c r="V624" s="7"/>
      <c r="W624" s="7"/>
      <c r="X624" s="7"/>
      <c r="Y624" s="7"/>
      <c r="Z624" s="7"/>
      <c r="AA624" s="7"/>
    </row>
    <row r="625" spans="13:27" x14ac:dyDescent="0.2">
      <c r="M625" s="45"/>
      <c r="N625" s="45"/>
      <c r="O625" s="45"/>
      <c r="P625" s="108"/>
      <c r="Q625" s="88"/>
      <c r="R625" s="7"/>
      <c r="S625" s="7"/>
      <c r="T625" s="7"/>
      <c r="U625" s="7"/>
      <c r="V625" s="7"/>
      <c r="W625" s="7"/>
      <c r="X625" s="7"/>
      <c r="Y625" s="7"/>
      <c r="Z625" s="7"/>
      <c r="AA625" s="7"/>
    </row>
    <row r="626" spans="13:27" x14ac:dyDescent="0.2">
      <c r="M626" s="45"/>
      <c r="N626" s="45"/>
      <c r="O626" s="45"/>
      <c r="P626" s="108"/>
      <c r="Q626" s="88"/>
      <c r="R626" s="7"/>
      <c r="S626" s="7"/>
      <c r="T626" s="7"/>
      <c r="U626" s="7"/>
      <c r="V626" s="7"/>
      <c r="W626" s="7"/>
      <c r="X626" s="7"/>
      <c r="Y626" s="7"/>
      <c r="Z626" s="7"/>
      <c r="AA626" s="7"/>
    </row>
    <row r="627" spans="13:27" x14ac:dyDescent="0.2">
      <c r="M627" s="45"/>
      <c r="N627" s="45"/>
      <c r="O627" s="45"/>
      <c r="P627" s="108"/>
      <c r="Q627" s="88"/>
      <c r="R627" s="7"/>
      <c r="S627" s="7"/>
      <c r="T627" s="7"/>
      <c r="U627" s="7"/>
      <c r="V627" s="7"/>
      <c r="W627" s="7"/>
      <c r="X627" s="7"/>
      <c r="Y627" s="7"/>
      <c r="Z627" s="7"/>
      <c r="AA627" s="7"/>
    </row>
    <row r="628" spans="13:27" x14ac:dyDescent="0.2">
      <c r="M628" s="45"/>
      <c r="N628" s="45"/>
      <c r="O628" s="45"/>
      <c r="P628" s="108"/>
      <c r="Q628" s="88"/>
      <c r="R628" s="7"/>
      <c r="S628" s="7"/>
      <c r="T628" s="7"/>
      <c r="U628" s="7"/>
      <c r="V628" s="7"/>
      <c r="W628" s="7"/>
      <c r="X628" s="7"/>
      <c r="Y628" s="7"/>
      <c r="Z628" s="7"/>
      <c r="AA628" s="7"/>
    </row>
    <row r="629" spans="13:27" x14ac:dyDescent="0.2">
      <c r="M629" s="45"/>
      <c r="N629" s="45"/>
      <c r="O629" s="45"/>
      <c r="P629" s="108"/>
      <c r="Q629" s="88"/>
      <c r="R629" s="7"/>
      <c r="S629" s="7"/>
      <c r="T629" s="7"/>
      <c r="U629" s="7"/>
      <c r="V629" s="7"/>
      <c r="W629" s="7"/>
      <c r="X629" s="7"/>
      <c r="Y629" s="7"/>
      <c r="Z629" s="7"/>
      <c r="AA629" s="7"/>
    </row>
    <row r="630" spans="13:27" x14ac:dyDescent="0.2">
      <c r="M630" s="45"/>
      <c r="N630" s="45"/>
      <c r="O630" s="45"/>
      <c r="P630" s="108"/>
      <c r="Q630" s="88"/>
      <c r="R630" s="7"/>
      <c r="S630" s="7"/>
      <c r="T630" s="7"/>
      <c r="U630" s="7"/>
      <c r="V630" s="7"/>
      <c r="W630" s="7"/>
      <c r="X630" s="7"/>
      <c r="Y630" s="7"/>
      <c r="Z630" s="7"/>
      <c r="AA630" s="7"/>
    </row>
    <row r="631" spans="13:27" x14ac:dyDescent="0.2">
      <c r="M631" s="45"/>
      <c r="N631" s="45"/>
      <c r="O631" s="45"/>
      <c r="P631" s="108"/>
      <c r="Q631" s="88"/>
      <c r="R631" s="7"/>
      <c r="S631" s="7"/>
      <c r="T631" s="7"/>
      <c r="U631" s="7"/>
      <c r="V631" s="7"/>
      <c r="W631" s="7"/>
      <c r="X631" s="7"/>
      <c r="Y631" s="7"/>
      <c r="Z631" s="7"/>
      <c r="AA631" s="7"/>
    </row>
    <row r="632" spans="13:27" x14ac:dyDescent="0.2">
      <c r="M632" s="45"/>
      <c r="N632" s="45"/>
      <c r="O632" s="45"/>
      <c r="P632" s="108"/>
      <c r="Q632" s="88"/>
      <c r="R632" s="7"/>
      <c r="S632" s="7"/>
      <c r="T632" s="7"/>
      <c r="U632" s="7"/>
      <c r="V632" s="7"/>
      <c r="W632" s="7"/>
      <c r="X632" s="7"/>
      <c r="Y632" s="7"/>
      <c r="Z632" s="7"/>
      <c r="AA632" s="7"/>
    </row>
    <row r="633" spans="13:27" x14ac:dyDescent="0.2">
      <c r="M633" s="45"/>
      <c r="N633" s="45"/>
      <c r="O633" s="45"/>
      <c r="P633" s="108"/>
      <c r="Q633" s="88"/>
      <c r="R633" s="7"/>
      <c r="S633" s="7"/>
      <c r="T633" s="7"/>
      <c r="U633" s="7"/>
      <c r="V633" s="7"/>
      <c r="W633" s="7"/>
      <c r="X633" s="7"/>
      <c r="Y633" s="7"/>
      <c r="Z633" s="7"/>
      <c r="AA633" s="7"/>
    </row>
    <row r="634" spans="13:27" x14ac:dyDescent="0.2">
      <c r="M634" s="45"/>
      <c r="N634" s="45"/>
      <c r="O634" s="45"/>
      <c r="P634" s="108"/>
      <c r="Q634" s="88"/>
      <c r="R634" s="7"/>
      <c r="S634" s="7"/>
      <c r="T634" s="7"/>
      <c r="U634" s="7"/>
      <c r="V634" s="7"/>
      <c r="W634" s="7"/>
      <c r="X634" s="7"/>
      <c r="Y634" s="7"/>
      <c r="Z634" s="7"/>
      <c r="AA634" s="7"/>
    </row>
    <row r="635" spans="13:27" x14ac:dyDescent="0.2">
      <c r="M635" s="45"/>
      <c r="N635" s="45"/>
      <c r="O635" s="45"/>
      <c r="P635" s="108"/>
      <c r="Q635" s="88"/>
      <c r="R635" s="7"/>
      <c r="S635" s="7"/>
      <c r="T635" s="7"/>
      <c r="U635" s="7"/>
      <c r="V635" s="7"/>
      <c r="W635" s="7"/>
      <c r="X635" s="7"/>
      <c r="Y635" s="7"/>
      <c r="Z635" s="7"/>
      <c r="AA635" s="7"/>
    </row>
    <row r="636" spans="13:27" x14ac:dyDescent="0.2">
      <c r="M636" s="45"/>
      <c r="N636" s="45"/>
      <c r="O636" s="45"/>
      <c r="P636" s="108"/>
      <c r="Q636" s="88"/>
      <c r="R636" s="7"/>
      <c r="S636" s="7"/>
      <c r="T636" s="7"/>
      <c r="U636" s="7"/>
      <c r="V636" s="7"/>
      <c r="W636" s="7"/>
      <c r="X636" s="7"/>
      <c r="Y636" s="7"/>
      <c r="Z636" s="7"/>
      <c r="AA636" s="7"/>
    </row>
    <row r="637" spans="13:27" x14ac:dyDescent="0.2">
      <c r="M637" s="45"/>
      <c r="N637" s="45"/>
      <c r="O637" s="45"/>
      <c r="P637" s="108"/>
      <c r="Q637" s="88"/>
      <c r="R637" s="7"/>
      <c r="S637" s="7"/>
      <c r="T637" s="7"/>
      <c r="U637" s="7"/>
      <c r="V637" s="7"/>
      <c r="W637" s="7"/>
      <c r="X637" s="7"/>
      <c r="Y637" s="7"/>
      <c r="Z637" s="7"/>
      <c r="AA637" s="7"/>
    </row>
    <row r="638" spans="13:27" x14ac:dyDescent="0.2">
      <c r="M638" s="45"/>
      <c r="N638" s="45"/>
      <c r="O638" s="45"/>
      <c r="P638" s="108"/>
      <c r="Q638" s="88"/>
      <c r="R638" s="7"/>
      <c r="S638" s="7"/>
      <c r="T638" s="7"/>
      <c r="U638" s="7"/>
      <c r="V638" s="7"/>
      <c r="W638" s="7"/>
      <c r="X638" s="7"/>
      <c r="Y638" s="7"/>
      <c r="Z638" s="7"/>
      <c r="AA638" s="7"/>
    </row>
    <row r="639" spans="13:27" x14ac:dyDescent="0.2">
      <c r="M639" s="45"/>
      <c r="N639" s="45"/>
      <c r="O639" s="45"/>
      <c r="P639" s="108"/>
      <c r="Q639" s="88"/>
      <c r="R639" s="7"/>
      <c r="S639" s="7"/>
      <c r="T639" s="7"/>
      <c r="U639" s="7"/>
      <c r="V639" s="7"/>
      <c r="W639" s="7"/>
      <c r="X639" s="7"/>
      <c r="Y639" s="7"/>
      <c r="Z639" s="7"/>
      <c r="AA639" s="7"/>
    </row>
    <row r="640" spans="13:27" x14ac:dyDescent="0.2">
      <c r="M640" s="45"/>
      <c r="N640" s="45"/>
      <c r="O640" s="45"/>
      <c r="P640" s="108"/>
      <c r="Q640" s="88"/>
      <c r="R640" s="7"/>
      <c r="S640" s="7"/>
      <c r="T640" s="7"/>
      <c r="U640" s="7"/>
      <c r="V640" s="7"/>
      <c r="W640" s="7"/>
      <c r="X640" s="7"/>
      <c r="Y640" s="7"/>
      <c r="Z640" s="7"/>
      <c r="AA640" s="7"/>
    </row>
    <row r="641" spans="13:27" x14ac:dyDescent="0.2">
      <c r="M641" s="45"/>
      <c r="N641" s="45"/>
      <c r="O641" s="45"/>
      <c r="P641" s="108"/>
      <c r="Q641" s="88"/>
      <c r="R641" s="7"/>
      <c r="S641" s="7"/>
      <c r="T641" s="7"/>
      <c r="U641" s="7"/>
      <c r="V641" s="7"/>
      <c r="W641" s="7"/>
      <c r="X641" s="7"/>
      <c r="Y641" s="7"/>
      <c r="Z641" s="7"/>
      <c r="AA641" s="7"/>
    </row>
    <row r="642" spans="13:27" x14ac:dyDescent="0.2">
      <c r="M642" s="45"/>
      <c r="N642" s="45"/>
      <c r="O642" s="45"/>
      <c r="P642" s="108"/>
      <c r="Q642" s="88"/>
      <c r="R642" s="7"/>
      <c r="S642" s="7"/>
      <c r="T642" s="7"/>
      <c r="U642" s="7"/>
      <c r="V642" s="7"/>
      <c r="W642" s="7"/>
      <c r="X642" s="7"/>
      <c r="Y642" s="7"/>
      <c r="Z642" s="7"/>
      <c r="AA642" s="7"/>
    </row>
    <row r="643" spans="13:27" x14ac:dyDescent="0.2">
      <c r="M643" s="45"/>
      <c r="N643" s="45"/>
      <c r="O643" s="45"/>
      <c r="P643" s="108"/>
      <c r="Q643" s="88"/>
      <c r="R643" s="7"/>
      <c r="S643" s="7"/>
      <c r="T643" s="7"/>
      <c r="U643" s="7"/>
      <c r="V643" s="7"/>
      <c r="W643" s="7"/>
      <c r="X643" s="7"/>
      <c r="Y643" s="7"/>
      <c r="Z643" s="7"/>
      <c r="AA643" s="7"/>
    </row>
    <row r="644" spans="13:27" x14ac:dyDescent="0.2">
      <c r="M644" s="45"/>
      <c r="N644" s="45"/>
      <c r="O644" s="45"/>
      <c r="P644" s="108"/>
      <c r="Q644" s="88"/>
      <c r="R644" s="7"/>
      <c r="S644" s="7"/>
      <c r="T644" s="7"/>
      <c r="U644" s="7"/>
      <c r="V644" s="7"/>
      <c r="W644" s="7"/>
      <c r="X644" s="7"/>
      <c r="Y644" s="7"/>
      <c r="Z644" s="7"/>
      <c r="AA644" s="7"/>
    </row>
    <row r="645" spans="13:27" x14ac:dyDescent="0.2">
      <c r="M645" s="45"/>
      <c r="N645" s="45"/>
      <c r="O645" s="45"/>
      <c r="P645" s="108"/>
      <c r="Q645" s="88"/>
      <c r="R645" s="7"/>
      <c r="S645" s="7"/>
      <c r="T645" s="7"/>
      <c r="U645" s="7"/>
      <c r="V645" s="7"/>
      <c r="W645" s="7"/>
      <c r="X645" s="7"/>
      <c r="Y645" s="7"/>
      <c r="Z645" s="7"/>
      <c r="AA645" s="7"/>
    </row>
    <row r="646" spans="13:27" x14ac:dyDescent="0.2">
      <c r="M646" s="45"/>
      <c r="N646" s="45"/>
      <c r="O646" s="45"/>
      <c r="P646" s="108"/>
      <c r="Q646" s="88"/>
      <c r="R646" s="7"/>
      <c r="S646" s="7"/>
      <c r="T646" s="7"/>
      <c r="U646" s="7"/>
      <c r="V646" s="7"/>
      <c r="W646" s="7"/>
      <c r="X646" s="7"/>
      <c r="Y646" s="7"/>
      <c r="Z646" s="7"/>
      <c r="AA646" s="7"/>
    </row>
    <row r="647" spans="13:27" x14ac:dyDescent="0.2">
      <c r="M647" s="45"/>
      <c r="N647" s="45"/>
      <c r="O647" s="45"/>
      <c r="P647" s="108"/>
      <c r="Q647" s="88"/>
      <c r="R647" s="7"/>
      <c r="S647" s="7"/>
      <c r="T647" s="7"/>
      <c r="U647" s="7"/>
      <c r="V647" s="7"/>
      <c r="W647" s="7"/>
      <c r="X647" s="7"/>
      <c r="Y647" s="7"/>
      <c r="Z647" s="7"/>
      <c r="AA647" s="7"/>
    </row>
    <row r="648" spans="13:27" x14ac:dyDescent="0.2">
      <c r="M648" s="45"/>
      <c r="N648" s="45"/>
      <c r="O648" s="45"/>
      <c r="P648" s="108"/>
      <c r="Q648" s="88"/>
      <c r="R648" s="7"/>
      <c r="S648" s="7"/>
      <c r="T648" s="7"/>
      <c r="U648" s="7"/>
      <c r="V648" s="7"/>
      <c r="W648" s="7"/>
      <c r="X648" s="7"/>
      <c r="Y648" s="7"/>
      <c r="Z648" s="7"/>
      <c r="AA648" s="7"/>
    </row>
    <row r="649" spans="13:27" x14ac:dyDescent="0.2">
      <c r="M649" s="45"/>
      <c r="N649" s="45"/>
      <c r="O649" s="45"/>
      <c r="P649" s="108"/>
      <c r="Q649" s="88"/>
      <c r="R649" s="7"/>
      <c r="S649" s="7"/>
      <c r="T649" s="7"/>
      <c r="U649" s="7"/>
      <c r="V649" s="7"/>
      <c r="W649" s="7"/>
      <c r="X649" s="7"/>
      <c r="Y649" s="7"/>
      <c r="Z649" s="7"/>
      <c r="AA649" s="7"/>
    </row>
    <row r="650" spans="13:27" x14ac:dyDescent="0.2">
      <c r="M650" s="45"/>
      <c r="N650" s="45"/>
      <c r="O650" s="45"/>
      <c r="P650" s="108"/>
      <c r="Q650" s="88"/>
      <c r="R650" s="7"/>
      <c r="S650" s="7"/>
      <c r="T650" s="7"/>
      <c r="U650" s="7"/>
      <c r="V650" s="7"/>
      <c r="W650" s="7"/>
      <c r="X650" s="7"/>
      <c r="Y650" s="7"/>
      <c r="Z650" s="7"/>
      <c r="AA650" s="7"/>
    </row>
    <row r="651" spans="13:27" x14ac:dyDescent="0.2">
      <c r="M651" s="45"/>
      <c r="N651" s="45"/>
      <c r="O651" s="45"/>
      <c r="P651" s="108"/>
      <c r="Q651" s="88"/>
      <c r="R651" s="7"/>
      <c r="S651" s="7"/>
      <c r="T651" s="7"/>
      <c r="U651" s="7"/>
      <c r="V651" s="7"/>
      <c r="W651" s="7"/>
      <c r="X651" s="7"/>
      <c r="Y651" s="7"/>
      <c r="Z651" s="7"/>
      <c r="AA651" s="7"/>
    </row>
    <row r="652" spans="13:27" x14ac:dyDescent="0.2">
      <c r="M652" s="45"/>
      <c r="N652" s="45"/>
      <c r="O652" s="45"/>
      <c r="P652" s="108"/>
      <c r="Q652" s="88"/>
      <c r="R652" s="7"/>
      <c r="S652" s="7"/>
      <c r="T652" s="7"/>
      <c r="U652" s="7"/>
      <c r="V652" s="7"/>
      <c r="W652" s="7"/>
      <c r="X652" s="7"/>
      <c r="Y652" s="7"/>
      <c r="Z652" s="7"/>
      <c r="AA652" s="7"/>
    </row>
    <row r="653" spans="13:27" x14ac:dyDescent="0.2">
      <c r="M653" s="45"/>
      <c r="N653" s="45"/>
      <c r="O653" s="45"/>
      <c r="P653" s="108"/>
      <c r="Q653" s="88"/>
      <c r="R653" s="7"/>
      <c r="S653" s="7"/>
      <c r="T653" s="7"/>
      <c r="U653" s="7"/>
      <c r="V653" s="7"/>
      <c r="W653" s="7"/>
      <c r="X653" s="7"/>
      <c r="Y653" s="7"/>
      <c r="Z653" s="7"/>
      <c r="AA653" s="7"/>
    </row>
    <row r="654" spans="13:27" x14ac:dyDescent="0.2">
      <c r="M654" s="45"/>
      <c r="N654" s="45"/>
      <c r="O654" s="45"/>
      <c r="P654" s="108"/>
      <c r="Q654" s="88"/>
      <c r="R654" s="7"/>
      <c r="S654" s="7"/>
      <c r="T654" s="7"/>
      <c r="U654" s="7"/>
      <c r="V654" s="7"/>
      <c r="W654" s="7"/>
      <c r="X654" s="7"/>
      <c r="Y654" s="7"/>
      <c r="Z654" s="7"/>
      <c r="AA654" s="7"/>
    </row>
    <row r="655" spans="13:27" x14ac:dyDescent="0.2">
      <c r="M655" s="45"/>
      <c r="N655" s="45"/>
      <c r="O655" s="45"/>
      <c r="P655" s="108"/>
      <c r="Q655" s="88"/>
      <c r="R655" s="7"/>
      <c r="S655" s="7"/>
      <c r="T655" s="7"/>
      <c r="U655" s="7"/>
      <c r="V655" s="7"/>
      <c r="W655" s="7"/>
      <c r="X655" s="7"/>
      <c r="Y655" s="7"/>
      <c r="Z655" s="7"/>
      <c r="AA655" s="7"/>
    </row>
    <row r="656" spans="13:27" x14ac:dyDescent="0.2">
      <c r="M656" s="45"/>
      <c r="N656" s="45"/>
      <c r="O656" s="45"/>
      <c r="P656" s="108"/>
      <c r="Q656" s="88"/>
      <c r="R656" s="7"/>
      <c r="S656" s="7"/>
      <c r="T656" s="7"/>
      <c r="U656" s="7"/>
      <c r="V656" s="7"/>
      <c r="W656" s="7"/>
      <c r="X656" s="7"/>
      <c r="Y656" s="7"/>
      <c r="Z656" s="7"/>
      <c r="AA656" s="7"/>
    </row>
    <row r="657" spans="13:27" x14ac:dyDescent="0.2">
      <c r="M657" s="45"/>
      <c r="N657" s="45"/>
      <c r="O657" s="45"/>
      <c r="P657" s="108"/>
      <c r="Q657" s="88"/>
      <c r="R657" s="7"/>
      <c r="S657" s="7"/>
      <c r="T657" s="7"/>
      <c r="U657" s="7"/>
      <c r="V657" s="7"/>
      <c r="W657" s="7"/>
      <c r="X657" s="7"/>
      <c r="Y657" s="7"/>
      <c r="Z657" s="7"/>
      <c r="AA657" s="7"/>
    </row>
    <row r="658" spans="13:27" x14ac:dyDescent="0.2">
      <c r="M658" s="45"/>
      <c r="N658" s="45"/>
      <c r="O658" s="45"/>
      <c r="P658" s="108"/>
      <c r="Q658" s="88"/>
      <c r="R658" s="7"/>
      <c r="S658" s="7"/>
      <c r="T658" s="7"/>
      <c r="U658" s="7"/>
      <c r="V658" s="7"/>
      <c r="W658" s="7"/>
      <c r="X658" s="7"/>
      <c r="Y658" s="7"/>
      <c r="Z658" s="7"/>
      <c r="AA658" s="7"/>
    </row>
    <row r="659" spans="13:27" x14ac:dyDescent="0.2">
      <c r="M659" s="45"/>
      <c r="N659" s="45"/>
      <c r="O659" s="45"/>
      <c r="P659" s="108"/>
      <c r="Q659" s="88"/>
      <c r="R659" s="7"/>
      <c r="S659" s="7"/>
      <c r="T659" s="7"/>
      <c r="U659" s="7"/>
      <c r="V659" s="7"/>
      <c r="W659" s="7"/>
      <c r="X659" s="7"/>
      <c r="Y659" s="7"/>
      <c r="Z659" s="7"/>
      <c r="AA659" s="7"/>
    </row>
    <row r="660" spans="13:27" x14ac:dyDescent="0.2">
      <c r="M660" s="45"/>
      <c r="N660" s="45"/>
      <c r="O660" s="45"/>
      <c r="P660" s="108"/>
      <c r="Q660" s="88"/>
      <c r="R660" s="7"/>
      <c r="S660" s="7"/>
      <c r="T660" s="7"/>
      <c r="U660" s="7"/>
      <c r="V660" s="7"/>
      <c r="W660" s="7"/>
      <c r="X660" s="7"/>
      <c r="Y660" s="7"/>
      <c r="Z660" s="7"/>
      <c r="AA660" s="7"/>
    </row>
    <row r="661" spans="13:27" x14ac:dyDescent="0.2">
      <c r="M661" s="45"/>
      <c r="N661" s="45"/>
      <c r="O661" s="45"/>
      <c r="P661" s="108"/>
      <c r="Q661" s="88"/>
      <c r="R661" s="7"/>
      <c r="S661" s="7"/>
      <c r="T661" s="7"/>
      <c r="U661" s="7"/>
      <c r="V661" s="7"/>
      <c r="W661" s="7"/>
      <c r="X661" s="7"/>
      <c r="Y661" s="7"/>
      <c r="Z661" s="7"/>
      <c r="AA661" s="7"/>
    </row>
    <row r="662" spans="13:27" x14ac:dyDescent="0.2">
      <c r="M662" s="45"/>
      <c r="N662" s="45"/>
      <c r="O662" s="45"/>
      <c r="P662" s="108"/>
      <c r="Q662" s="88"/>
      <c r="R662" s="7"/>
      <c r="S662" s="7"/>
      <c r="T662" s="7"/>
      <c r="U662" s="7"/>
      <c r="V662" s="7"/>
      <c r="W662" s="7"/>
      <c r="X662" s="7"/>
      <c r="Y662" s="7"/>
      <c r="Z662" s="7"/>
      <c r="AA662" s="7"/>
    </row>
    <row r="663" spans="13:27" x14ac:dyDescent="0.2">
      <c r="M663" s="45"/>
      <c r="N663" s="45"/>
      <c r="O663" s="45"/>
      <c r="P663" s="108"/>
      <c r="Q663" s="88"/>
      <c r="R663" s="7"/>
      <c r="S663" s="7"/>
      <c r="T663" s="7"/>
      <c r="U663" s="7"/>
      <c r="V663" s="7"/>
      <c r="W663" s="7"/>
      <c r="X663" s="7"/>
      <c r="Y663" s="7"/>
      <c r="Z663" s="7"/>
      <c r="AA663" s="7"/>
    </row>
    <row r="664" spans="13:27" x14ac:dyDescent="0.2">
      <c r="M664" s="45"/>
      <c r="N664" s="45"/>
      <c r="O664" s="45"/>
      <c r="P664" s="108"/>
      <c r="Q664" s="88"/>
      <c r="R664" s="7"/>
      <c r="S664" s="7"/>
      <c r="T664" s="7"/>
      <c r="U664" s="7"/>
      <c r="V664" s="7"/>
      <c r="W664" s="7"/>
      <c r="X664" s="7"/>
      <c r="Y664" s="7"/>
      <c r="Z664" s="7"/>
      <c r="AA664" s="7"/>
    </row>
    <row r="665" spans="13:27" x14ac:dyDescent="0.2">
      <c r="M665" s="45"/>
      <c r="N665" s="45"/>
      <c r="O665" s="45"/>
      <c r="P665" s="108"/>
      <c r="Q665" s="88"/>
      <c r="R665" s="7"/>
      <c r="S665" s="7"/>
      <c r="T665" s="7"/>
      <c r="U665" s="7"/>
      <c r="V665" s="7"/>
      <c r="W665" s="7"/>
      <c r="X665" s="7"/>
      <c r="Y665" s="7"/>
      <c r="Z665" s="7"/>
      <c r="AA665" s="7"/>
    </row>
    <row r="666" spans="13:27" x14ac:dyDescent="0.2">
      <c r="M666" s="45"/>
      <c r="N666" s="45"/>
      <c r="O666" s="45"/>
      <c r="P666" s="108"/>
      <c r="Q666" s="88"/>
      <c r="R666" s="7"/>
      <c r="S666" s="7"/>
      <c r="T666" s="7"/>
      <c r="U666" s="7"/>
      <c r="V666" s="7"/>
      <c r="W666" s="7"/>
      <c r="X666" s="7"/>
      <c r="Y666" s="7"/>
      <c r="Z666" s="7"/>
      <c r="AA666" s="7"/>
    </row>
    <row r="667" spans="13:27" x14ac:dyDescent="0.2">
      <c r="M667" s="45"/>
      <c r="N667" s="45"/>
      <c r="O667" s="45"/>
      <c r="P667" s="108"/>
      <c r="Q667" s="88"/>
      <c r="R667" s="7"/>
      <c r="S667" s="7"/>
      <c r="T667" s="7"/>
      <c r="U667" s="7"/>
      <c r="V667" s="7"/>
      <c r="W667" s="7"/>
      <c r="X667" s="7"/>
      <c r="Y667" s="7"/>
      <c r="Z667" s="7"/>
      <c r="AA667" s="7"/>
    </row>
    <row r="668" spans="13:27" x14ac:dyDescent="0.2">
      <c r="M668" s="45"/>
      <c r="N668" s="45"/>
      <c r="O668" s="45"/>
      <c r="P668" s="108"/>
      <c r="Q668" s="88"/>
      <c r="R668" s="7"/>
      <c r="S668" s="7"/>
      <c r="T668" s="7"/>
      <c r="U668" s="7"/>
      <c r="V668" s="7"/>
      <c r="W668" s="7"/>
      <c r="X668" s="7"/>
      <c r="Y668" s="7"/>
      <c r="Z668" s="7"/>
      <c r="AA668" s="7"/>
    </row>
    <row r="669" spans="13:27" x14ac:dyDescent="0.2">
      <c r="M669" s="45"/>
      <c r="N669" s="45"/>
      <c r="O669" s="45"/>
      <c r="P669" s="108"/>
      <c r="Q669" s="88"/>
      <c r="R669" s="7"/>
      <c r="S669" s="7"/>
      <c r="T669" s="7"/>
      <c r="U669" s="7"/>
      <c r="V669" s="7"/>
      <c r="W669" s="7"/>
      <c r="X669" s="7"/>
      <c r="Y669" s="7"/>
      <c r="Z669" s="7"/>
      <c r="AA669" s="7"/>
    </row>
    <row r="670" spans="13:27" x14ac:dyDescent="0.2">
      <c r="M670" s="45"/>
      <c r="N670" s="45"/>
      <c r="O670" s="45"/>
      <c r="P670" s="108"/>
      <c r="Q670" s="88"/>
      <c r="R670" s="7"/>
      <c r="S670" s="7"/>
      <c r="T670" s="7"/>
      <c r="U670" s="7"/>
      <c r="V670" s="7"/>
      <c r="W670" s="7"/>
      <c r="X670" s="7"/>
      <c r="Y670" s="7"/>
      <c r="Z670" s="7"/>
      <c r="AA670" s="7"/>
    </row>
    <row r="671" spans="13:27" x14ac:dyDescent="0.2">
      <c r="M671" s="45"/>
      <c r="N671" s="45"/>
      <c r="O671" s="45"/>
      <c r="P671" s="108"/>
      <c r="Q671" s="88"/>
      <c r="R671" s="7"/>
      <c r="S671" s="7"/>
      <c r="T671" s="7"/>
      <c r="U671" s="7"/>
      <c r="V671" s="7"/>
      <c r="W671" s="7"/>
      <c r="X671" s="7"/>
      <c r="Y671" s="7"/>
      <c r="Z671" s="7"/>
      <c r="AA671" s="7"/>
    </row>
    <row r="672" spans="13:27" x14ac:dyDescent="0.2">
      <c r="M672" s="45"/>
      <c r="N672" s="45"/>
      <c r="O672" s="45"/>
      <c r="P672" s="108"/>
      <c r="Q672" s="88"/>
      <c r="R672" s="7"/>
      <c r="S672" s="7"/>
      <c r="T672" s="7"/>
      <c r="U672" s="7"/>
      <c r="V672" s="7"/>
      <c r="W672" s="7"/>
      <c r="X672" s="7"/>
      <c r="Y672" s="7"/>
      <c r="Z672" s="7"/>
      <c r="AA672" s="7"/>
    </row>
    <row r="673" spans="13:27" x14ac:dyDescent="0.2">
      <c r="M673" s="45"/>
      <c r="N673" s="45"/>
      <c r="O673" s="45"/>
      <c r="P673" s="108"/>
      <c r="Q673" s="88"/>
      <c r="R673" s="7"/>
      <c r="S673" s="7"/>
      <c r="T673" s="7"/>
      <c r="U673" s="7"/>
      <c r="V673" s="7"/>
      <c r="W673" s="7"/>
      <c r="X673" s="7"/>
      <c r="Y673" s="7"/>
      <c r="Z673" s="7"/>
      <c r="AA673" s="7"/>
    </row>
    <row r="674" spans="13:27" x14ac:dyDescent="0.2">
      <c r="M674" s="45"/>
      <c r="N674" s="45"/>
      <c r="O674" s="45"/>
      <c r="P674" s="108"/>
      <c r="Q674" s="88"/>
      <c r="R674" s="7"/>
      <c r="S674" s="7"/>
      <c r="T674" s="7"/>
      <c r="U674" s="7"/>
      <c r="V674" s="7"/>
      <c r="W674" s="7"/>
      <c r="X674" s="7"/>
      <c r="Y674" s="7"/>
      <c r="Z674" s="7"/>
      <c r="AA674" s="7"/>
    </row>
    <row r="675" spans="13:27" x14ac:dyDescent="0.2">
      <c r="M675" s="45"/>
      <c r="N675" s="45"/>
      <c r="O675" s="45"/>
      <c r="P675" s="108"/>
      <c r="Q675" s="88"/>
      <c r="R675" s="7"/>
      <c r="S675" s="7"/>
      <c r="T675" s="7"/>
      <c r="U675" s="7"/>
      <c r="V675" s="7"/>
      <c r="W675" s="7"/>
      <c r="X675" s="7"/>
      <c r="Y675" s="7"/>
      <c r="Z675" s="7"/>
      <c r="AA675" s="7"/>
    </row>
    <row r="676" spans="13:27" x14ac:dyDescent="0.2">
      <c r="M676" s="45"/>
      <c r="N676" s="45"/>
      <c r="O676" s="45"/>
      <c r="P676" s="108"/>
      <c r="Q676" s="88"/>
      <c r="R676" s="7"/>
      <c r="S676" s="7"/>
      <c r="T676" s="7"/>
      <c r="U676" s="7"/>
      <c r="V676" s="7"/>
      <c r="W676" s="7"/>
      <c r="X676" s="7"/>
      <c r="Y676" s="7"/>
      <c r="Z676" s="7"/>
      <c r="AA676" s="7"/>
    </row>
    <row r="677" spans="13:27" x14ac:dyDescent="0.2">
      <c r="M677" s="45"/>
      <c r="N677" s="45"/>
      <c r="O677" s="45"/>
      <c r="P677" s="108"/>
      <c r="Q677" s="88"/>
      <c r="R677" s="7"/>
      <c r="S677" s="7"/>
      <c r="T677" s="7"/>
      <c r="U677" s="7"/>
      <c r="V677" s="7"/>
      <c r="W677" s="7"/>
      <c r="X677" s="7"/>
      <c r="Y677" s="7"/>
      <c r="Z677" s="7"/>
      <c r="AA677" s="7"/>
    </row>
    <row r="678" spans="13:27" x14ac:dyDescent="0.2">
      <c r="M678" s="45"/>
      <c r="N678" s="45"/>
      <c r="O678" s="45"/>
      <c r="P678" s="108"/>
      <c r="Q678" s="88"/>
      <c r="R678" s="7"/>
      <c r="S678" s="7"/>
      <c r="T678" s="7"/>
      <c r="U678" s="7"/>
      <c r="V678" s="7"/>
      <c r="W678" s="7"/>
      <c r="X678" s="7"/>
      <c r="Y678" s="7"/>
      <c r="Z678" s="7"/>
      <c r="AA678" s="7"/>
    </row>
    <row r="679" spans="13:27" x14ac:dyDescent="0.2">
      <c r="M679" s="45"/>
      <c r="N679" s="45"/>
      <c r="O679" s="45"/>
      <c r="P679" s="108"/>
      <c r="Q679" s="88"/>
      <c r="R679" s="7"/>
      <c r="S679" s="7"/>
      <c r="T679" s="7"/>
      <c r="U679" s="7"/>
      <c r="V679" s="7"/>
      <c r="W679" s="7"/>
      <c r="X679" s="7"/>
      <c r="Y679" s="7"/>
      <c r="Z679" s="7"/>
      <c r="AA679" s="7"/>
    </row>
    <row r="680" spans="13:27" x14ac:dyDescent="0.2">
      <c r="M680" s="45"/>
      <c r="N680" s="45"/>
      <c r="O680" s="45"/>
      <c r="P680" s="108"/>
      <c r="Q680" s="88"/>
      <c r="R680" s="7"/>
      <c r="S680" s="7"/>
      <c r="T680" s="7"/>
      <c r="U680" s="7"/>
      <c r="V680" s="7"/>
      <c r="W680" s="7"/>
      <c r="X680" s="7"/>
      <c r="Y680" s="7"/>
      <c r="Z680" s="7"/>
      <c r="AA680" s="7"/>
    </row>
    <row r="681" spans="13:27" x14ac:dyDescent="0.2">
      <c r="M681" s="45"/>
      <c r="N681" s="45"/>
      <c r="O681" s="45"/>
      <c r="P681" s="108"/>
      <c r="Q681" s="88"/>
      <c r="R681" s="7"/>
      <c r="S681" s="7"/>
      <c r="T681" s="7"/>
      <c r="U681" s="7"/>
      <c r="V681" s="7"/>
      <c r="W681" s="7"/>
      <c r="X681" s="7"/>
      <c r="Y681" s="7"/>
      <c r="Z681" s="7"/>
      <c r="AA681" s="7"/>
    </row>
    <row r="682" spans="13:27" x14ac:dyDescent="0.2">
      <c r="M682" s="45"/>
      <c r="N682" s="45"/>
      <c r="O682" s="45"/>
      <c r="P682" s="108"/>
      <c r="Q682" s="88"/>
      <c r="R682" s="7"/>
      <c r="S682" s="7"/>
      <c r="T682" s="7"/>
      <c r="U682" s="7"/>
      <c r="V682" s="7"/>
      <c r="W682" s="7"/>
      <c r="X682" s="7"/>
      <c r="Y682" s="7"/>
      <c r="Z682" s="7"/>
      <c r="AA682" s="7"/>
    </row>
    <row r="683" spans="13:27" x14ac:dyDescent="0.2">
      <c r="M683" s="45"/>
      <c r="N683" s="45"/>
      <c r="O683" s="45"/>
      <c r="P683" s="108"/>
      <c r="Q683" s="88"/>
      <c r="R683" s="7"/>
      <c r="S683" s="7"/>
      <c r="T683" s="7"/>
      <c r="U683" s="7"/>
      <c r="V683" s="7"/>
      <c r="W683" s="7"/>
      <c r="X683" s="7"/>
      <c r="Y683" s="7"/>
      <c r="Z683" s="7"/>
      <c r="AA683" s="7"/>
    </row>
    <row r="684" spans="13:27" x14ac:dyDescent="0.2">
      <c r="M684" s="45"/>
      <c r="N684" s="45"/>
      <c r="O684" s="45"/>
      <c r="P684" s="108"/>
      <c r="Q684" s="88"/>
      <c r="R684" s="7"/>
      <c r="S684" s="7"/>
      <c r="T684" s="7"/>
      <c r="U684" s="7"/>
      <c r="V684" s="7"/>
      <c r="W684" s="7"/>
      <c r="X684" s="7"/>
      <c r="Y684" s="7"/>
      <c r="Z684" s="7"/>
      <c r="AA684" s="7"/>
    </row>
    <row r="685" spans="13:27" x14ac:dyDescent="0.2">
      <c r="M685" s="45"/>
      <c r="N685" s="45"/>
      <c r="O685" s="45"/>
      <c r="P685" s="108"/>
      <c r="Q685" s="88"/>
      <c r="R685" s="7"/>
      <c r="S685" s="7"/>
      <c r="T685" s="7"/>
      <c r="U685" s="7"/>
      <c r="V685" s="7"/>
      <c r="W685" s="7"/>
      <c r="X685" s="7"/>
      <c r="Y685" s="7"/>
      <c r="Z685" s="7"/>
      <c r="AA685" s="7"/>
    </row>
    <row r="686" spans="13:27" x14ac:dyDescent="0.2">
      <c r="M686" s="45"/>
      <c r="N686" s="45"/>
      <c r="O686" s="45"/>
      <c r="P686" s="108"/>
      <c r="Q686" s="88"/>
      <c r="R686" s="7"/>
      <c r="S686" s="7"/>
      <c r="T686" s="7"/>
      <c r="U686" s="7"/>
      <c r="V686" s="7"/>
      <c r="W686" s="7"/>
      <c r="X686" s="7"/>
      <c r="Y686" s="7"/>
      <c r="Z686" s="7"/>
      <c r="AA686" s="7"/>
    </row>
    <row r="687" spans="13:27" x14ac:dyDescent="0.2">
      <c r="M687" s="45"/>
      <c r="N687" s="45"/>
      <c r="O687" s="45"/>
      <c r="P687" s="108"/>
      <c r="Q687" s="88"/>
      <c r="R687" s="7"/>
      <c r="S687" s="7"/>
      <c r="T687" s="7"/>
      <c r="U687" s="7"/>
      <c r="V687" s="7"/>
      <c r="W687" s="7"/>
      <c r="X687" s="7"/>
      <c r="Y687" s="7"/>
      <c r="Z687" s="7"/>
      <c r="AA687" s="7"/>
    </row>
    <row r="688" spans="13:27" x14ac:dyDescent="0.2">
      <c r="M688" s="45"/>
      <c r="N688" s="45"/>
      <c r="O688" s="45"/>
      <c r="P688" s="108"/>
      <c r="Q688" s="88"/>
      <c r="R688" s="7"/>
      <c r="S688" s="7"/>
      <c r="T688" s="7"/>
      <c r="U688" s="7"/>
      <c r="V688" s="7"/>
      <c r="W688" s="7"/>
      <c r="X688" s="7"/>
      <c r="Y688" s="7"/>
      <c r="Z688" s="7"/>
      <c r="AA688" s="7"/>
    </row>
    <row r="689" spans="13:27" x14ac:dyDescent="0.2">
      <c r="M689" s="45"/>
      <c r="N689" s="45"/>
      <c r="O689" s="45"/>
      <c r="P689" s="108"/>
      <c r="Q689" s="88"/>
      <c r="R689" s="7"/>
      <c r="S689" s="7"/>
      <c r="T689" s="7"/>
      <c r="U689" s="7"/>
      <c r="V689" s="7"/>
      <c r="W689" s="7"/>
      <c r="X689" s="7"/>
      <c r="Y689" s="7"/>
      <c r="Z689" s="7"/>
      <c r="AA689" s="7"/>
    </row>
    <row r="690" spans="13:27" x14ac:dyDescent="0.2">
      <c r="M690" s="45"/>
      <c r="N690" s="45"/>
      <c r="O690" s="45"/>
      <c r="P690" s="108"/>
      <c r="Q690" s="88"/>
      <c r="R690" s="7"/>
      <c r="S690" s="7"/>
      <c r="T690" s="7"/>
      <c r="U690" s="7"/>
      <c r="V690" s="7"/>
      <c r="W690" s="7"/>
      <c r="X690" s="7"/>
      <c r="Y690" s="7"/>
      <c r="Z690" s="7"/>
      <c r="AA690" s="7"/>
    </row>
    <row r="691" spans="13:27" x14ac:dyDescent="0.2">
      <c r="M691" s="45"/>
      <c r="N691" s="45"/>
      <c r="O691" s="45"/>
      <c r="P691" s="108"/>
      <c r="Q691" s="88"/>
      <c r="R691" s="7"/>
      <c r="S691" s="7"/>
      <c r="T691" s="7"/>
      <c r="U691" s="7"/>
      <c r="V691" s="7"/>
      <c r="W691" s="7"/>
      <c r="X691" s="7"/>
      <c r="Y691" s="7"/>
      <c r="Z691" s="7"/>
      <c r="AA691" s="7"/>
    </row>
    <row r="692" spans="13:27" x14ac:dyDescent="0.2">
      <c r="M692" s="45"/>
      <c r="N692" s="45"/>
      <c r="O692" s="45"/>
      <c r="P692" s="108"/>
      <c r="Q692" s="88"/>
      <c r="R692" s="7"/>
      <c r="S692" s="7"/>
      <c r="T692" s="7"/>
      <c r="U692" s="7"/>
      <c r="V692" s="7"/>
      <c r="W692" s="7"/>
      <c r="X692" s="7"/>
      <c r="Y692" s="7"/>
      <c r="Z692" s="7"/>
      <c r="AA692" s="7"/>
    </row>
    <row r="693" spans="13:27" x14ac:dyDescent="0.2">
      <c r="M693" s="45"/>
      <c r="N693" s="45"/>
      <c r="O693" s="45"/>
      <c r="P693" s="108"/>
      <c r="Q693" s="88"/>
      <c r="R693" s="7"/>
      <c r="S693" s="7"/>
      <c r="T693" s="7"/>
      <c r="U693" s="7"/>
      <c r="V693" s="7"/>
      <c r="W693" s="7"/>
      <c r="X693" s="7"/>
      <c r="Y693" s="7"/>
      <c r="Z693" s="7"/>
      <c r="AA693" s="7"/>
    </row>
    <row r="694" spans="13:27" x14ac:dyDescent="0.2">
      <c r="M694" s="45"/>
      <c r="N694" s="45"/>
      <c r="O694" s="45"/>
      <c r="P694" s="108"/>
      <c r="Q694" s="88"/>
      <c r="R694" s="7"/>
      <c r="S694" s="7"/>
      <c r="T694" s="7"/>
      <c r="U694" s="7"/>
      <c r="V694" s="7"/>
      <c r="W694" s="7"/>
      <c r="X694" s="7"/>
      <c r="Y694" s="7"/>
      <c r="Z694" s="7"/>
      <c r="AA694" s="7"/>
    </row>
    <row r="695" spans="13:27" x14ac:dyDescent="0.2">
      <c r="M695" s="45"/>
      <c r="N695" s="45"/>
      <c r="O695" s="45"/>
      <c r="P695" s="108"/>
      <c r="Q695" s="88"/>
      <c r="R695" s="7"/>
      <c r="S695" s="7"/>
      <c r="T695" s="7"/>
      <c r="U695" s="7"/>
      <c r="V695" s="7"/>
      <c r="W695" s="7"/>
      <c r="X695" s="7"/>
      <c r="Y695" s="7"/>
      <c r="Z695" s="7"/>
      <c r="AA695" s="7"/>
    </row>
    <row r="696" spans="13:27" x14ac:dyDescent="0.2">
      <c r="M696" s="45"/>
      <c r="N696" s="45"/>
      <c r="O696" s="45"/>
      <c r="P696" s="108"/>
      <c r="Q696" s="88"/>
      <c r="R696" s="7"/>
      <c r="S696" s="7"/>
      <c r="T696" s="7"/>
      <c r="U696" s="7"/>
      <c r="V696" s="7"/>
      <c r="W696" s="7"/>
      <c r="X696" s="7"/>
      <c r="Y696" s="7"/>
      <c r="Z696" s="7"/>
      <c r="AA696" s="7"/>
    </row>
    <row r="697" spans="13:27" x14ac:dyDescent="0.2">
      <c r="M697" s="45"/>
      <c r="N697" s="45"/>
      <c r="O697" s="45"/>
      <c r="P697" s="108"/>
      <c r="Q697" s="88"/>
      <c r="R697" s="7"/>
      <c r="S697" s="7"/>
      <c r="T697" s="7"/>
      <c r="U697" s="7"/>
      <c r="V697" s="7"/>
      <c r="W697" s="7"/>
      <c r="X697" s="7"/>
      <c r="Y697" s="7"/>
      <c r="Z697" s="7"/>
      <c r="AA697" s="7"/>
    </row>
    <row r="698" spans="13:27" x14ac:dyDescent="0.2">
      <c r="M698" s="45"/>
      <c r="N698" s="45"/>
      <c r="O698" s="45"/>
      <c r="P698" s="108"/>
      <c r="Q698" s="88"/>
      <c r="R698" s="7"/>
      <c r="S698" s="7"/>
      <c r="T698" s="7"/>
      <c r="U698" s="7"/>
      <c r="V698" s="7"/>
      <c r="W698" s="7"/>
      <c r="X698" s="7"/>
      <c r="Y698" s="7"/>
      <c r="Z698" s="7"/>
      <c r="AA698" s="7"/>
    </row>
    <row r="699" spans="13:27" x14ac:dyDescent="0.2">
      <c r="M699" s="45"/>
      <c r="N699" s="45"/>
      <c r="O699" s="45"/>
      <c r="P699" s="108"/>
      <c r="Q699" s="88"/>
      <c r="R699" s="7"/>
      <c r="S699" s="7"/>
      <c r="T699" s="7"/>
      <c r="U699" s="7"/>
      <c r="V699" s="7"/>
      <c r="W699" s="7"/>
      <c r="X699" s="7"/>
      <c r="Y699" s="7"/>
      <c r="Z699" s="7"/>
      <c r="AA699" s="7"/>
    </row>
    <row r="700" spans="13:27" x14ac:dyDescent="0.2">
      <c r="M700" s="45"/>
      <c r="N700" s="45"/>
      <c r="O700" s="45"/>
      <c r="P700" s="108"/>
      <c r="Q700" s="88"/>
      <c r="R700" s="7"/>
      <c r="S700" s="7"/>
      <c r="T700" s="7"/>
      <c r="U700" s="7"/>
      <c r="V700" s="7"/>
      <c r="W700" s="7"/>
      <c r="X700" s="7"/>
      <c r="Y700" s="7"/>
      <c r="Z700" s="7"/>
      <c r="AA700" s="7"/>
    </row>
    <row r="701" spans="13:27" x14ac:dyDescent="0.2">
      <c r="M701" s="45"/>
      <c r="N701" s="45"/>
      <c r="O701" s="45"/>
      <c r="P701" s="108"/>
      <c r="Q701" s="88"/>
      <c r="R701" s="7"/>
      <c r="S701" s="7"/>
      <c r="T701" s="7"/>
      <c r="U701" s="7"/>
      <c r="V701" s="7"/>
      <c r="W701" s="7"/>
      <c r="X701" s="7"/>
      <c r="Y701" s="7"/>
      <c r="Z701" s="7"/>
      <c r="AA701" s="7"/>
    </row>
    <row r="702" spans="13:27" x14ac:dyDescent="0.2">
      <c r="M702" s="45"/>
      <c r="N702" s="45"/>
      <c r="O702" s="45"/>
      <c r="P702" s="108"/>
      <c r="Q702" s="88"/>
      <c r="R702" s="7"/>
      <c r="S702" s="7"/>
      <c r="T702" s="7"/>
      <c r="U702" s="7"/>
      <c r="V702" s="7"/>
      <c r="W702" s="7"/>
      <c r="X702" s="7"/>
      <c r="Y702" s="7"/>
      <c r="Z702" s="7"/>
      <c r="AA702" s="7"/>
    </row>
    <row r="703" spans="13:27" x14ac:dyDescent="0.2">
      <c r="M703" s="45"/>
      <c r="N703" s="45"/>
      <c r="O703" s="45"/>
      <c r="P703" s="108"/>
      <c r="Q703" s="88"/>
      <c r="R703" s="7"/>
      <c r="S703" s="7"/>
      <c r="T703" s="7"/>
      <c r="U703" s="7"/>
      <c r="V703" s="7"/>
      <c r="W703" s="7"/>
      <c r="X703" s="7"/>
      <c r="Y703" s="7"/>
      <c r="Z703" s="7"/>
      <c r="AA703" s="7"/>
    </row>
    <row r="704" spans="13:27" x14ac:dyDescent="0.2">
      <c r="M704" s="45"/>
      <c r="N704" s="45"/>
      <c r="O704" s="45"/>
      <c r="P704" s="108"/>
      <c r="Q704" s="88"/>
      <c r="R704" s="7"/>
      <c r="S704" s="7"/>
      <c r="T704" s="7"/>
      <c r="U704" s="7"/>
      <c r="V704" s="7"/>
      <c r="W704" s="7"/>
      <c r="X704" s="7"/>
      <c r="Y704" s="7"/>
      <c r="Z704" s="7"/>
      <c r="AA704" s="7"/>
    </row>
    <row r="705" spans="13:27" x14ac:dyDescent="0.2">
      <c r="M705" s="45"/>
      <c r="N705" s="45"/>
      <c r="O705" s="45"/>
      <c r="P705" s="108"/>
      <c r="Q705" s="88"/>
      <c r="R705" s="7"/>
      <c r="S705" s="7"/>
      <c r="T705" s="7"/>
      <c r="U705" s="7"/>
      <c r="V705" s="7"/>
      <c r="W705" s="7"/>
      <c r="X705" s="7"/>
      <c r="Y705" s="7"/>
      <c r="Z705" s="7"/>
      <c r="AA705" s="7"/>
    </row>
    <row r="706" spans="13:27" x14ac:dyDescent="0.2">
      <c r="M706" s="45"/>
      <c r="N706" s="45"/>
      <c r="O706" s="45"/>
      <c r="P706" s="108"/>
      <c r="Q706" s="88"/>
      <c r="R706" s="7"/>
      <c r="S706" s="7"/>
      <c r="T706" s="7"/>
      <c r="U706" s="7"/>
      <c r="V706" s="7"/>
      <c r="W706" s="7"/>
      <c r="X706" s="7"/>
      <c r="Y706" s="7"/>
      <c r="Z706" s="7"/>
      <c r="AA706" s="7"/>
    </row>
    <row r="707" spans="13:27" x14ac:dyDescent="0.2">
      <c r="M707" s="45"/>
      <c r="N707" s="45"/>
      <c r="O707" s="45"/>
      <c r="P707" s="108"/>
      <c r="Q707" s="88"/>
      <c r="R707" s="7"/>
      <c r="S707" s="7"/>
      <c r="T707" s="7"/>
      <c r="U707" s="7"/>
      <c r="V707" s="7"/>
      <c r="W707" s="7"/>
      <c r="X707" s="7"/>
      <c r="Y707" s="7"/>
      <c r="Z707" s="7"/>
      <c r="AA707" s="7"/>
    </row>
    <row r="708" spans="13:27" x14ac:dyDescent="0.2">
      <c r="M708" s="45"/>
      <c r="N708" s="45"/>
      <c r="O708" s="45"/>
      <c r="P708" s="108"/>
      <c r="Q708" s="88"/>
      <c r="R708" s="7"/>
      <c r="S708" s="7"/>
      <c r="T708" s="7"/>
      <c r="U708" s="7"/>
      <c r="V708" s="7"/>
      <c r="W708" s="7"/>
      <c r="X708" s="7"/>
      <c r="Y708" s="7"/>
      <c r="Z708" s="7"/>
      <c r="AA708" s="7"/>
    </row>
    <row r="709" spans="13:27" x14ac:dyDescent="0.2">
      <c r="M709" s="45"/>
      <c r="N709" s="45"/>
      <c r="O709" s="45"/>
      <c r="P709" s="108"/>
      <c r="Q709" s="88"/>
      <c r="R709" s="7"/>
      <c r="S709" s="7"/>
      <c r="T709" s="7"/>
      <c r="U709" s="7"/>
      <c r="V709" s="7"/>
      <c r="W709" s="7"/>
      <c r="X709" s="7"/>
      <c r="Y709" s="7"/>
      <c r="Z709" s="7"/>
      <c r="AA709" s="7"/>
    </row>
    <row r="710" spans="13:27" x14ac:dyDescent="0.2">
      <c r="M710" s="45"/>
      <c r="N710" s="45"/>
      <c r="O710" s="45"/>
      <c r="P710" s="108"/>
      <c r="Q710" s="88"/>
      <c r="R710" s="7"/>
      <c r="S710" s="7"/>
      <c r="T710" s="7"/>
      <c r="U710" s="7"/>
      <c r="V710" s="7"/>
      <c r="W710" s="7"/>
      <c r="X710" s="7"/>
      <c r="Y710" s="7"/>
      <c r="Z710" s="7"/>
      <c r="AA710" s="7"/>
    </row>
    <row r="711" spans="13:27" x14ac:dyDescent="0.2">
      <c r="M711" s="45"/>
      <c r="N711" s="45"/>
      <c r="O711" s="45"/>
      <c r="P711" s="108"/>
      <c r="Q711" s="88"/>
      <c r="R711" s="7"/>
      <c r="S711" s="7"/>
      <c r="T711" s="7"/>
      <c r="U711" s="7"/>
      <c r="V711" s="7"/>
      <c r="W711" s="7"/>
      <c r="X711" s="7"/>
      <c r="Y711" s="7"/>
      <c r="Z711" s="7"/>
      <c r="AA711" s="7"/>
    </row>
    <row r="712" spans="13:27" x14ac:dyDescent="0.2">
      <c r="M712" s="45"/>
      <c r="N712" s="45"/>
      <c r="O712" s="45"/>
      <c r="P712" s="108"/>
      <c r="Q712" s="88"/>
      <c r="R712" s="7"/>
      <c r="S712" s="7"/>
      <c r="T712" s="7"/>
      <c r="U712" s="7"/>
      <c r="V712" s="7"/>
      <c r="W712" s="7"/>
      <c r="X712" s="7"/>
      <c r="Y712" s="7"/>
      <c r="Z712" s="7"/>
      <c r="AA712" s="7"/>
    </row>
    <row r="713" spans="13:27" x14ac:dyDescent="0.2">
      <c r="M713" s="45"/>
      <c r="N713" s="45"/>
      <c r="O713" s="45"/>
      <c r="P713" s="108"/>
      <c r="Q713" s="88"/>
      <c r="R713" s="7"/>
      <c r="S713" s="7"/>
      <c r="T713" s="7"/>
      <c r="U713" s="7"/>
      <c r="V713" s="7"/>
      <c r="W713" s="7"/>
      <c r="X713" s="7"/>
      <c r="Y713" s="7"/>
      <c r="Z713" s="7"/>
      <c r="AA713" s="7"/>
    </row>
    <row r="714" spans="13:27" x14ac:dyDescent="0.2">
      <c r="M714" s="45"/>
      <c r="N714" s="45"/>
      <c r="O714" s="45"/>
      <c r="P714" s="108"/>
      <c r="Q714" s="88"/>
      <c r="R714" s="7"/>
      <c r="S714" s="7"/>
      <c r="T714" s="7"/>
      <c r="U714" s="7"/>
      <c r="V714" s="7"/>
      <c r="W714" s="7"/>
      <c r="X714" s="7"/>
      <c r="Y714" s="7"/>
      <c r="Z714" s="7"/>
      <c r="AA714" s="7"/>
    </row>
    <row r="715" spans="13:27" x14ac:dyDescent="0.2">
      <c r="M715" s="45"/>
      <c r="N715" s="45"/>
      <c r="O715" s="45"/>
      <c r="P715" s="108"/>
      <c r="Q715" s="88"/>
      <c r="R715" s="7"/>
      <c r="S715" s="7"/>
      <c r="T715" s="7"/>
      <c r="U715" s="7"/>
      <c r="V715" s="7"/>
      <c r="W715" s="7"/>
      <c r="X715" s="7"/>
      <c r="Y715" s="7"/>
      <c r="Z715" s="7"/>
      <c r="AA715" s="7"/>
    </row>
    <row r="716" spans="13:27" x14ac:dyDescent="0.2">
      <c r="M716" s="45"/>
      <c r="N716" s="45"/>
      <c r="O716" s="45"/>
      <c r="P716" s="108"/>
      <c r="Q716" s="88"/>
      <c r="R716" s="7"/>
      <c r="S716" s="7"/>
      <c r="T716" s="7"/>
      <c r="U716" s="7"/>
      <c r="V716" s="7"/>
      <c r="W716" s="7"/>
      <c r="X716" s="7"/>
      <c r="Y716" s="7"/>
      <c r="Z716" s="7"/>
      <c r="AA716" s="7"/>
    </row>
    <row r="717" spans="13:27" x14ac:dyDescent="0.2">
      <c r="M717" s="45"/>
      <c r="N717" s="45"/>
      <c r="O717" s="45"/>
      <c r="P717" s="108"/>
      <c r="Q717" s="88"/>
      <c r="R717" s="7"/>
      <c r="S717" s="7"/>
      <c r="T717" s="7"/>
      <c r="U717" s="7"/>
      <c r="V717" s="7"/>
      <c r="W717" s="7"/>
      <c r="X717" s="7"/>
      <c r="Y717" s="7"/>
      <c r="Z717" s="7"/>
      <c r="AA717" s="7"/>
    </row>
    <row r="718" spans="13:27" x14ac:dyDescent="0.2">
      <c r="M718" s="45"/>
      <c r="N718" s="45"/>
      <c r="O718" s="45"/>
      <c r="P718" s="108"/>
      <c r="Q718" s="88"/>
      <c r="R718" s="7"/>
      <c r="S718" s="7"/>
      <c r="T718" s="7"/>
      <c r="U718" s="7"/>
      <c r="V718" s="7"/>
      <c r="W718" s="7"/>
      <c r="X718" s="7"/>
      <c r="Y718" s="7"/>
      <c r="Z718" s="7"/>
      <c r="AA718" s="7"/>
    </row>
    <row r="719" spans="13:27" x14ac:dyDescent="0.2">
      <c r="M719" s="45"/>
      <c r="N719" s="45"/>
      <c r="O719" s="45"/>
      <c r="P719" s="108"/>
      <c r="Q719" s="88"/>
      <c r="R719" s="7"/>
      <c r="S719" s="7"/>
      <c r="T719" s="7"/>
      <c r="U719" s="7"/>
      <c r="V719" s="7"/>
      <c r="W719" s="7"/>
      <c r="X719" s="7"/>
      <c r="Y719" s="7"/>
      <c r="Z719" s="7"/>
      <c r="AA719" s="7"/>
    </row>
    <row r="720" spans="13:27" x14ac:dyDescent="0.2">
      <c r="M720" s="45"/>
      <c r="N720" s="45"/>
      <c r="O720" s="45"/>
      <c r="P720" s="108"/>
      <c r="Q720" s="88"/>
      <c r="R720" s="7"/>
      <c r="S720" s="7"/>
      <c r="T720" s="7"/>
      <c r="U720" s="7"/>
      <c r="V720" s="7"/>
      <c r="W720" s="7"/>
      <c r="X720" s="7"/>
      <c r="Y720" s="7"/>
      <c r="Z720" s="7"/>
      <c r="AA720" s="7"/>
    </row>
    <row r="721" spans="13:27" x14ac:dyDescent="0.2">
      <c r="M721" s="45"/>
      <c r="N721" s="45"/>
      <c r="O721" s="45"/>
      <c r="P721" s="108"/>
      <c r="Q721" s="88"/>
      <c r="R721" s="7"/>
      <c r="S721" s="7"/>
      <c r="T721" s="7"/>
      <c r="U721" s="7"/>
      <c r="V721" s="7"/>
      <c r="W721" s="7"/>
      <c r="X721" s="7"/>
      <c r="Y721" s="7"/>
      <c r="Z721" s="7"/>
      <c r="AA721" s="7"/>
    </row>
    <row r="722" spans="13:27" x14ac:dyDescent="0.2">
      <c r="M722" s="45"/>
      <c r="N722" s="45"/>
      <c r="O722" s="45"/>
      <c r="P722" s="108"/>
      <c r="Q722" s="88"/>
      <c r="R722" s="7"/>
      <c r="S722" s="7"/>
      <c r="T722" s="7"/>
      <c r="U722" s="7"/>
      <c r="V722" s="7"/>
      <c r="W722" s="7"/>
      <c r="X722" s="7"/>
      <c r="Y722" s="7"/>
      <c r="Z722" s="7"/>
      <c r="AA722" s="7"/>
    </row>
    <row r="723" spans="13:27" x14ac:dyDescent="0.2">
      <c r="M723" s="45"/>
      <c r="N723" s="45"/>
      <c r="O723" s="45"/>
      <c r="P723" s="108"/>
      <c r="Q723" s="88"/>
      <c r="R723" s="7"/>
      <c r="S723" s="7"/>
      <c r="T723" s="7"/>
      <c r="U723" s="7"/>
      <c r="V723" s="7"/>
      <c r="W723" s="7"/>
      <c r="X723" s="7"/>
      <c r="Y723" s="7"/>
      <c r="Z723" s="7"/>
      <c r="AA723" s="7"/>
    </row>
    <row r="724" spans="13:27" x14ac:dyDescent="0.2">
      <c r="M724" s="45"/>
      <c r="N724" s="45"/>
      <c r="O724" s="45"/>
      <c r="P724" s="108"/>
      <c r="Q724" s="88"/>
      <c r="R724" s="7"/>
      <c r="S724" s="7"/>
      <c r="T724" s="7"/>
      <c r="U724" s="7"/>
      <c r="V724" s="7"/>
      <c r="W724" s="7"/>
      <c r="X724" s="7"/>
      <c r="Y724" s="7"/>
      <c r="Z724" s="7"/>
      <c r="AA724" s="7"/>
    </row>
    <row r="725" spans="13:27" x14ac:dyDescent="0.2">
      <c r="M725" s="45"/>
      <c r="N725" s="45"/>
      <c r="O725" s="45"/>
      <c r="P725" s="108"/>
      <c r="Q725" s="88"/>
      <c r="R725" s="7"/>
      <c r="S725" s="7"/>
      <c r="T725" s="7"/>
      <c r="U725" s="7"/>
      <c r="V725" s="7"/>
      <c r="W725" s="7"/>
      <c r="X725" s="7"/>
      <c r="Y725" s="7"/>
      <c r="Z725" s="7"/>
      <c r="AA725" s="7"/>
    </row>
    <row r="726" spans="13:27" x14ac:dyDescent="0.2">
      <c r="M726" s="45"/>
      <c r="N726" s="45"/>
      <c r="O726" s="45"/>
      <c r="P726" s="108"/>
      <c r="Q726" s="88"/>
      <c r="R726" s="7"/>
      <c r="S726" s="7"/>
      <c r="T726" s="7"/>
      <c r="U726" s="7"/>
      <c r="V726" s="7"/>
      <c r="W726" s="7"/>
      <c r="X726" s="7"/>
      <c r="Y726" s="7"/>
      <c r="Z726" s="7"/>
      <c r="AA726" s="7"/>
    </row>
    <row r="727" spans="13:27" x14ac:dyDescent="0.2">
      <c r="M727" s="45"/>
      <c r="N727" s="45"/>
      <c r="O727" s="45"/>
      <c r="P727" s="108"/>
      <c r="Q727" s="88"/>
      <c r="R727" s="7"/>
      <c r="S727" s="7"/>
      <c r="T727" s="7"/>
      <c r="U727" s="7"/>
      <c r="V727" s="7"/>
      <c r="W727" s="7"/>
      <c r="X727" s="7"/>
      <c r="Y727" s="7"/>
      <c r="Z727" s="7"/>
      <c r="AA727" s="7"/>
    </row>
    <row r="728" spans="13:27" x14ac:dyDescent="0.2">
      <c r="M728" s="45"/>
      <c r="N728" s="45"/>
      <c r="O728" s="45"/>
      <c r="P728" s="108"/>
      <c r="Q728" s="88"/>
      <c r="R728" s="7"/>
      <c r="S728" s="7"/>
      <c r="T728" s="7"/>
      <c r="U728" s="7"/>
      <c r="V728" s="7"/>
      <c r="W728" s="7"/>
      <c r="X728" s="7"/>
      <c r="Y728" s="7"/>
      <c r="Z728" s="7"/>
      <c r="AA728" s="7"/>
    </row>
    <row r="729" spans="13:27" x14ac:dyDescent="0.2">
      <c r="M729" s="45"/>
      <c r="N729" s="45"/>
      <c r="O729" s="45"/>
      <c r="P729" s="108"/>
      <c r="Q729" s="88"/>
      <c r="R729" s="7"/>
      <c r="S729" s="7"/>
      <c r="T729" s="7"/>
      <c r="U729" s="7"/>
      <c r="V729" s="7"/>
      <c r="W729" s="7"/>
      <c r="X729" s="7"/>
      <c r="Y729" s="7"/>
      <c r="Z729" s="7"/>
      <c r="AA729" s="7"/>
    </row>
    <row r="730" spans="13:27" x14ac:dyDescent="0.2">
      <c r="M730" s="45"/>
      <c r="N730" s="45"/>
      <c r="O730" s="45"/>
      <c r="P730" s="108"/>
      <c r="Q730" s="88"/>
      <c r="R730" s="7"/>
      <c r="S730" s="7"/>
      <c r="T730" s="7"/>
      <c r="U730" s="7"/>
      <c r="V730" s="7"/>
      <c r="W730" s="7"/>
      <c r="X730" s="7"/>
      <c r="Y730" s="7"/>
      <c r="Z730" s="7"/>
      <c r="AA730" s="7"/>
    </row>
    <row r="731" spans="13:27" x14ac:dyDescent="0.2">
      <c r="M731" s="45"/>
      <c r="N731" s="45"/>
      <c r="O731" s="45"/>
      <c r="P731" s="108"/>
      <c r="Q731" s="88"/>
      <c r="R731" s="7"/>
      <c r="S731" s="7"/>
      <c r="T731" s="7"/>
      <c r="U731" s="7"/>
      <c r="V731" s="7"/>
      <c r="W731" s="7"/>
      <c r="X731" s="7"/>
      <c r="Y731" s="7"/>
      <c r="Z731" s="7"/>
      <c r="AA731" s="7"/>
    </row>
    <row r="732" spans="13:27" x14ac:dyDescent="0.2">
      <c r="M732" s="45"/>
      <c r="N732" s="45"/>
      <c r="O732" s="45"/>
      <c r="P732" s="108"/>
      <c r="Q732" s="88"/>
      <c r="R732" s="7"/>
      <c r="S732" s="7"/>
      <c r="T732" s="7"/>
      <c r="U732" s="7"/>
      <c r="V732" s="7"/>
      <c r="W732" s="7"/>
      <c r="X732" s="7"/>
      <c r="Y732" s="7"/>
      <c r="Z732" s="7"/>
      <c r="AA732" s="7"/>
    </row>
    <row r="733" spans="13:27" x14ac:dyDescent="0.2">
      <c r="M733" s="45"/>
      <c r="N733" s="45"/>
      <c r="O733" s="45"/>
      <c r="P733" s="108"/>
      <c r="Q733" s="88"/>
      <c r="R733" s="7"/>
      <c r="S733" s="7"/>
      <c r="T733" s="7"/>
      <c r="U733" s="7"/>
      <c r="V733" s="7"/>
      <c r="W733" s="7"/>
      <c r="X733" s="7"/>
      <c r="Y733" s="7"/>
      <c r="Z733" s="7"/>
      <c r="AA733" s="7"/>
    </row>
    <row r="734" spans="13:27" x14ac:dyDescent="0.2">
      <c r="M734" s="45"/>
      <c r="N734" s="45"/>
      <c r="O734" s="45"/>
      <c r="P734" s="108"/>
      <c r="Q734" s="88"/>
      <c r="R734" s="7"/>
      <c r="S734" s="7"/>
      <c r="T734" s="7"/>
      <c r="U734" s="7"/>
      <c r="V734" s="7"/>
      <c r="W734" s="7"/>
      <c r="X734" s="7"/>
      <c r="Y734" s="7"/>
      <c r="Z734" s="7"/>
      <c r="AA734" s="7"/>
    </row>
    <row r="735" spans="13:27" x14ac:dyDescent="0.2">
      <c r="M735" s="45"/>
      <c r="N735" s="45"/>
      <c r="O735" s="45"/>
      <c r="P735" s="108"/>
      <c r="Q735" s="88"/>
      <c r="R735" s="7"/>
      <c r="S735" s="7"/>
      <c r="T735" s="7"/>
      <c r="U735" s="7"/>
      <c r="V735" s="7"/>
      <c r="W735" s="7"/>
      <c r="X735" s="7"/>
      <c r="Y735" s="7"/>
      <c r="Z735" s="7"/>
      <c r="AA735" s="7"/>
    </row>
    <row r="736" spans="13:27" x14ac:dyDescent="0.2">
      <c r="M736" s="45"/>
      <c r="N736" s="45"/>
      <c r="O736" s="45"/>
      <c r="P736" s="108"/>
      <c r="Q736" s="88"/>
      <c r="R736" s="7"/>
      <c r="S736" s="7"/>
      <c r="T736" s="7"/>
      <c r="U736" s="7"/>
      <c r="V736" s="7"/>
      <c r="W736" s="7"/>
      <c r="X736" s="7"/>
      <c r="Y736" s="7"/>
      <c r="Z736" s="7"/>
      <c r="AA736" s="7"/>
    </row>
    <row r="737" spans="13:27" x14ac:dyDescent="0.2">
      <c r="M737" s="45"/>
      <c r="N737" s="45"/>
      <c r="O737" s="45"/>
      <c r="P737" s="108"/>
      <c r="Q737" s="88"/>
      <c r="R737" s="7"/>
      <c r="S737" s="7"/>
      <c r="T737" s="7"/>
      <c r="U737" s="7"/>
      <c r="V737" s="7"/>
      <c r="W737" s="7"/>
      <c r="X737" s="7"/>
      <c r="Y737" s="7"/>
      <c r="Z737" s="7"/>
      <c r="AA737" s="7"/>
    </row>
    <row r="738" spans="13:27" x14ac:dyDescent="0.2">
      <c r="M738" s="45"/>
      <c r="N738" s="45"/>
      <c r="O738" s="45"/>
      <c r="P738" s="108"/>
      <c r="Q738" s="88"/>
      <c r="R738" s="7"/>
      <c r="S738" s="7"/>
      <c r="T738" s="7"/>
      <c r="U738" s="7"/>
      <c r="V738" s="7"/>
      <c r="W738" s="7"/>
      <c r="X738" s="7"/>
      <c r="Y738" s="7"/>
      <c r="Z738" s="7"/>
      <c r="AA738" s="7"/>
    </row>
    <row r="739" spans="13:27" x14ac:dyDescent="0.2">
      <c r="M739" s="45"/>
      <c r="N739" s="45"/>
      <c r="O739" s="45"/>
      <c r="P739" s="108"/>
      <c r="Q739" s="88"/>
      <c r="R739" s="7"/>
      <c r="S739" s="7"/>
      <c r="T739" s="7"/>
      <c r="U739" s="7"/>
      <c r="V739" s="7"/>
      <c r="W739" s="7"/>
      <c r="X739" s="7"/>
      <c r="Y739" s="7"/>
      <c r="Z739" s="7"/>
      <c r="AA739" s="7"/>
    </row>
    <row r="740" spans="13:27" x14ac:dyDescent="0.2">
      <c r="M740" s="45"/>
      <c r="N740" s="45"/>
      <c r="O740" s="45"/>
      <c r="P740" s="108"/>
      <c r="Q740" s="88"/>
      <c r="R740" s="7"/>
      <c r="S740" s="7"/>
      <c r="T740" s="7"/>
      <c r="U740" s="7"/>
      <c r="V740" s="7"/>
      <c r="W740" s="7"/>
      <c r="X740" s="7"/>
      <c r="Y740" s="7"/>
      <c r="Z740" s="7"/>
      <c r="AA740" s="7"/>
    </row>
    <row r="741" spans="13:27" x14ac:dyDescent="0.2">
      <c r="M741" s="45"/>
      <c r="N741" s="45"/>
      <c r="O741" s="45"/>
      <c r="P741" s="108"/>
      <c r="Q741" s="88"/>
      <c r="R741" s="7"/>
      <c r="S741" s="7"/>
      <c r="T741" s="7"/>
      <c r="U741" s="7"/>
      <c r="V741" s="7"/>
      <c r="W741" s="7"/>
      <c r="X741" s="7"/>
      <c r="Y741" s="7"/>
      <c r="Z741" s="7"/>
      <c r="AA741" s="7"/>
    </row>
    <row r="742" spans="13:27" x14ac:dyDescent="0.2">
      <c r="M742" s="45"/>
      <c r="N742" s="45"/>
      <c r="O742" s="45"/>
      <c r="P742" s="108"/>
      <c r="Q742" s="88"/>
      <c r="R742" s="7"/>
      <c r="S742" s="7"/>
      <c r="T742" s="7"/>
      <c r="U742" s="7"/>
      <c r="V742" s="7"/>
      <c r="W742" s="7"/>
      <c r="X742" s="7"/>
      <c r="Y742" s="7"/>
      <c r="Z742" s="7"/>
      <c r="AA742" s="7"/>
    </row>
    <row r="743" spans="13:27" x14ac:dyDescent="0.2">
      <c r="M743" s="45"/>
      <c r="N743" s="45"/>
      <c r="O743" s="45"/>
      <c r="P743" s="108"/>
      <c r="Q743" s="88"/>
      <c r="R743" s="7"/>
      <c r="S743" s="7"/>
      <c r="T743" s="7"/>
      <c r="U743" s="7"/>
      <c r="V743" s="7"/>
      <c r="W743" s="7"/>
      <c r="X743" s="7"/>
      <c r="Y743" s="7"/>
      <c r="Z743" s="7"/>
      <c r="AA743" s="7"/>
    </row>
    <row r="744" spans="13:27" x14ac:dyDescent="0.2">
      <c r="M744" s="45"/>
      <c r="N744" s="45"/>
      <c r="O744" s="45"/>
      <c r="P744" s="108"/>
      <c r="Q744" s="88"/>
      <c r="R744" s="7"/>
      <c r="S744" s="7"/>
      <c r="T744" s="7"/>
      <c r="U744" s="7"/>
      <c r="V744" s="7"/>
      <c r="W744" s="7"/>
      <c r="X744" s="7"/>
      <c r="Y744" s="7"/>
      <c r="Z744" s="7"/>
      <c r="AA744" s="7"/>
    </row>
    <row r="745" spans="13:27" x14ac:dyDescent="0.2">
      <c r="M745" s="45"/>
      <c r="N745" s="45"/>
      <c r="O745" s="45"/>
      <c r="P745" s="108"/>
      <c r="Q745" s="88"/>
      <c r="R745" s="7"/>
      <c r="S745" s="7"/>
      <c r="T745" s="7"/>
      <c r="U745" s="7"/>
      <c r="V745" s="7"/>
      <c r="W745" s="7"/>
      <c r="X745" s="7"/>
      <c r="Y745" s="7"/>
      <c r="Z745" s="7"/>
      <c r="AA745" s="7"/>
    </row>
    <row r="746" spans="13:27" x14ac:dyDescent="0.2">
      <c r="M746" s="45"/>
      <c r="N746" s="45"/>
      <c r="O746" s="45"/>
      <c r="P746" s="108"/>
      <c r="Q746" s="88"/>
      <c r="R746" s="7"/>
      <c r="S746" s="7"/>
      <c r="T746" s="7"/>
      <c r="U746" s="7"/>
      <c r="V746" s="7"/>
      <c r="W746" s="7"/>
      <c r="X746" s="7"/>
      <c r="Y746" s="7"/>
      <c r="Z746" s="7"/>
      <c r="AA746" s="7"/>
    </row>
    <row r="747" spans="13:27" x14ac:dyDescent="0.2">
      <c r="M747" s="45"/>
      <c r="N747" s="45"/>
      <c r="O747" s="45"/>
      <c r="P747" s="108"/>
      <c r="Q747" s="88"/>
      <c r="R747" s="7"/>
      <c r="S747" s="7"/>
      <c r="T747" s="7"/>
      <c r="U747" s="7"/>
      <c r="V747" s="7"/>
      <c r="W747" s="7"/>
      <c r="X747" s="7"/>
      <c r="Y747" s="7"/>
      <c r="Z747" s="7"/>
      <c r="AA747" s="7"/>
    </row>
    <row r="748" spans="13:27" x14ac:dyDescent="0.2">
      <c r="M748" s="45"/>
      <c r="N748" s="45"/>
      <c r="O748" s="45"/>
      <c r="P748" s="108"/>
      <c r="Q748" s="88"/>
      <c r="R748" s="7"/>
      <c r="S748" s="7"/>
      <c r="T748" s="7"/>
      <c r="U748" s="7"/>
      <c r="V748" s="7"/>
      <c r="W748" s="7"/>
      <c r="X748" s="7"/>
      <c r="Y748" s="7"/>
      <c r="Z748" s="7"/>
      <c r="AA748" s="7"/>
    </row>
    <row r="749" spans="13:27" x14ac:dyDescent="0.2">
      <c r="M749" s="45"/>
      <c r="N749" s="45"/>
      <c r="O749" s="45"/>
      <c r="P749" s="108"/>
      <c r="Q749" s="88"/>
      <c r="R749" s="7"/>
      <c r="S749" s="7"/>
      <c r="T749" s="7"/>
      <c r="U749" s="7"/>
      <c r="V749" s="7"/>
      <c r="W749" s="7"/>
      <c r="X749" s="7"/>
      <c r="Y749" s="7"/>
      <c r="Z749" s="7"/>
      <c r="AA749" s="7"/>
    </row>
    <row r="750" spans="13:27" x14ac:dyDescent="0.2">
      <c r="M750" s="45"/>
      <c r="N750" s="45"/>
      <c r="O750" s="45"/>
      <c r="P750" s="108"/>
      <c r="Q750" s="88"/>
      <c r="R750" s="7"/>
      <c r="S750" s="7"/>
      <c r="T750" s="7"/>
      <c r="U750" s="7"/>
      <c r="V750" s="7"/>
      <c r="W750" s="7"/>
      <c r="X750" s="7"/>
      <c r="Y750" s="7"/>
      <c r="Z750" s="7"/>
      <c r="AA750" s="7"/>
    </row>
    <row r="751" spans="13:27" x14ac:dyDescent="0.2">
      <c r="M751" s="45"/>
      <c r="N751" s="45"/>
      <c r="O751" s="45"/>
      <c r="P751" s="108"/>
      <c r="Q751" s="88"/>
      <c r="R751" s="7"/>
      <c r="S751" s="7"/>
      <c r="T751" s="7"/>
      <c r="U751" s="7"/>
      <c r="V751" s="7"/>
      <c r="W751" s="7"/>
      <c r="X751" s="7"/>
      <c r="Y751" s="7"/>
      <c r="Z751" s="7"/>
      <c r="AA751" s="7"/>
    </row>
    <row r="752" spans="13:27" x14ac:dyDescent="0.2">
      <c r="M752" s="45"/>
      <c r="N752" s="45"/>
      <c r="O752" s="45"/>
      <c r="P752" s="108"/>
      <c r="Q752" s="88"/>
      <c r="R752" s="7"/>
      <c r="S752" s="7"/>
      <c r="T752" s="7"/>
      <c r="U752" s="7"/>
      <c r="V752" s="7"/>
      <c r="W752" s="7"/>
      <c r="X752" s="7"/>
      <c r="Y752" s="7"/>
      <c r="Z752" s="7"/>
      <c r="AA752" s="7"/>
    </row>
    <row r="753" spans="13:27" x14ac:dyDescent="0.2">
      <c r="M753" s="45"/>
      <c r="N753" s="45"/>
      <c r="O753" s="45"/>
      <c r="P753" s="108"/>
      <c r="Q753" s="88"/>
      <c r="R753" s="7"/>
      <c r="S753" s="7"/>
      <c r="T753" s="7"/>
      <c r="U753" s="7"/>
      <c r="V753" s="7"/>
      <c r="W753" s="7"/>
      <c r="X753" s="7"/>
      <c r="Y753" s="7"/>
      <c r="Z753" s="7"/>
      <c r="AA753" s="7"/>
    </row>
    <row r="754" spans="13:27" x14ac:dyDescent="0.2">
      <c r="M754" s="45"/>
      <c r="N754" s="45"/>
      <c r="O754" s="45"/>
      <c r="P754" s="108"/>
      <c r="Q754" s="88"/>
      <c r="R754" s="7"/>
      <c r="S754" s="7"/>
      <c r="T754" s="7"/>
      <c r="U754" s="7"/>
      <c r="V754" s="7"/>
      <c r="W754" s="7"/>
      <c r="X754" s="7"/>
      <c r="Y754" s="7"/>
      <c r="Z754" s="7"/>
      <c r="AA754" s="7"/>
    </row>
    <row r="755" spans="13:27" x14ac:dyDescent="0.2">
      <c r="M755" s="45"/>
      <c r="N755" s="45"/>
      <c r="O755" s="45"/>
      <c r="P755" s="108"/>
      <c r="Q755" s="88"/>
      <c r="R755" s="7"/>
      <c r="S755" s="7"/>
      <c r="T755" s="7"/>
      <c r="U755" s="7"/>
      <c r="V755" s="7"/>
      <c r="W755" s="7"/>
      <c r="X755" s="7"/>
      <c r="Y755" s="7"/>
      <c r="Z755" s="7"/>
      <c r="AA755" s="7"/>
    </row>
    <row r="756" spans="13:27" x14ac:dyDescent="0.2">
      <c r="M756" s="45"/>
      <c r="N756" s="45"/>
      <c r="O756" s="45"/>
      <c r="P756" s="108"/>
      <c r="Q756" s="88"/>
      <c r="R756" s="7"/>
      <c r="S756" s="7"/>
      <c r="T756" s="7"/>
      <c r="U756" s="7"/>
      <c r="V756" s="7"/>
      <c r="W756" s="7"/>
      <c r="X756" s="7"/>
      <c r="Y756" s="7"/>
      <c r="Z756" s="7"/>
      <c r="AA756" s="7"/>
    </row>
    <row r="757" spans="13:27" x14ac:dyDescent="0.2">
      <c r="M757" s="45"/>
      <c r="N757" s="45"/>
      <c r="O757" s="45"/>
      <c r="P757" s="108"/>
      <c r="Q757" s="88"/>
      <c r="R757" s="7"/>
      <c r="S757" s="7"/>
      <c r="T757" s="7"/>
      <c r="U757" s="7"/>
      <c r="V757" s="7"/>
      <c r="W757" s="7"/>
      <c r="X757" s="7"/>
      <c r="Y757" s="7"/>
      <c r="Z757" s="7"/>
      <c r="AA757" s="7"/>
    </row>
    <row r="758" spans="13:27" x14ac:dyDescent="0.2">
      <c r="M758" s="45"/>
      <c r="N758" s="45"/>
      <c r="O758" s="45"/>
      <c r="P758" s="108"/>
      <c r="Q758" s="88"/>
      <c r="R758" s="7"/>
      <c r="S758" s="7"/>
      <c r="T758" s="7"/>
      <c r="U758" s="7"/>
      <c r="V758" s="7"/>
      <c r="W758" s="7"/>
      <c r="X758" s="7"/>
      <c r="Y758" s="7"/>
      <c r="Z758" s="7"/>
      <c r="AA758" s="7"/>
    </row>
    <row r="759" spans="13:27" x14ac:dyDescent="0.2">
      <c r="M759" s="45"/>
      <c r="N759" s="45"/>
      <c r="O759" s="45"/>
      <c r="P759" s="108"/>
      <c r="Q759" s="88"/>
      <c r="R759" s="7"/>
      <c r="S759" s="7"/>
      <c r="T759" s="7"/>
      <c r="U759" s="7"/>
      <c r="V759" s="7"/>
      <c r="W759" s="7"/>
      <c r="X759" s="7"/>
      <c r="Y759" s="7"/>
      <c r="Z759" s="7"/>
      <c r="AA759" s="7"/>
    </row>
    <row r="760" spans="13:27" x14ac:dyDescent="0.2">
      <c r="M760" s="45"/>
      <c r="N760" s="45"/>
      <c r="O760" s="45"/>
      <c r="P760" s="108"/>
      <c r="Q760" s="88"/>
      <c r="R760" s="7"/>
      <c r="S760" s="7"/>
      <c r="T760" s="7"/>
      <c r="U760" s="7"/>
      <c r="V760" s="7"/>
      <c r="W760" s="7"/>
      <c r="X760" s="7"/>
      <c r="Y760" s="7"/>
      <c r="Z760" s="7"/>
      <c r="AA760" s="7"/>
    </row>
    <row r="761" spans="13:27" x14ac:dyDescent="0.2">
      <c r="M761" s="45"/>
      <c r="N761" s="45"/>
      <c r="O761" s="45"/>
      <c r="P761" s="108"/>
      <c r="Q761" s="88"/>
      <c r="R761" s="7"/>
      <c r="S761" s="7"/>
      <c r="T761" s="7"/>
      <c r="U761" s="7"/>
      <c r="V761" s="7"/>
      <c r="W761" s="7"/>
      <c r="X761" s="7"/>
      <c r="Y761" s="7"/>
      <c r="Z761" s="7"/>
      <c r="AA761" s="7"/>
    </row>
    <row r="762" spans="13:27" x14ac:dyDescent="0.2">
      <c r="M762" s="45"/>
      <c r="N762" s="45"/>
      <c r="O762" s="45"/>
      <c r="P762" s="108"/>
      <c r="Q762" s="88"/>
      <c r="R762" s="7"/>
      <c r="S762" s="7"/>
      <c r="T762" s="7"/>
      <c r="U762" s="7"/>
      <c r="V762" s="7"/>
      <c r="W762" s="7"/>
      <c r="X762" s="7"/>
      <c r="Y762" s="7"/>
      <c r="Z762" s="7"/>
      <c r="AA762" s="7"/>
    </row>
    <row r="763" spans="13:27" x14ac:dyDescent="0.2">
      <c r="M763" s="45"/>
      <c r="N763" s="45"/>
      <c r="O763" s="45"/>
      <c r="P763" s="108"/>
      <c r="Q763" s="88"/>
      <c r="R763" s="7"/>
      <c r="S763" s="7"/>
      <c r="T763" s="7"/>
      <c r="U763" s="7"/>
      <c r="V763" s="7"/>
      <c r="W763" s="7"/>
      <c r="X763" s="7"/>
      <c r="Y763" s="7"/>
      <c r="Z763" s="7"/>
      <c r="AA763" s="7"/>
    </row>
    <row r="764" spans="13:27" x14ac:dyDescent="0.2">
      <c r="M764" s="45"/>
      <c r="N764" s="45"/>
      <c r="O764" s="45"/>
      <c r="P764" s="108"/>
      <c r="Q764" s="88"/>
      <c r="R764" s="7"/>
      <c r="S764" s="7"/>
      <c r="T764" s="7"/>
      <c r="U764" s="7"/>
      <c r="V764" s="7"/>
      <c r="W764" s="7"/>
      <c r="X764" s="7"/>
      <c r="Y764" s="7"/>
      <c r="Z764" s="7"/>
      <c r="AA764" s="7"/>
    </row>
    <row r="765" spans="13:27" x14ac:dyDescent="0.2">
      <c r="M765" s="45"/>
      <c r="N765" s="45"/>
      <c r="O765" s="45"/>
      <c r="P765" s="108"/>
      <c r="Q765" s="88"/>
      <c r="R765" s="7"/>
      <c r="S765" s="7"/>
      <c r="T765" s="7"/>
      <c r="U765" s="7"/>
      <c r="V765" s="7"/>
      <c r="W765" s="7"/>
      <c r="X765" s="7"/>
      <c r="Y765" s="7"/>
      <c r="Z765" s="7"/>
      <c r="AA765" s="7"/>
    </row>
    <row r="766" spans="13:27" x14ac:dyDescent="0.2">
      <c r="M766" s="45"/>
      <c r="N766" s="45"/>
      <c r="O766" s="45"/>
      <c r="P766" s="108"/>
      <c r="Q766" s="88"/>
      <c r="R766" s="7"/>
      <c r="S766" s="7"/>
      <c r="T766" s="7"/>
      <c r="U766" s="7"/>
      <c r="V766" s="7"/>
      <c r="W766" s="7"/>
      <c r="X766" s="7"/>
      <c r="Y766" s="7"/>
      <c r="Z766" s="7"/>
      <c r="AA766" s="7"/>
    </row>
    <row r="767" spans="13:27" x14ac:dyDescent="0.2">
      <c r="M767" s="45"/>
      <c r="N767" s="45"/>
      <c r="O767" s="45"/>
      <c r="P767" s="108"/>
      <c r="Q767" s="88"/>
      <c r="R767" s="7"/>
      <c r="S767" s="7"/>
      <c r="T767" s="7"/>
      <c r="U767" s="7"/>
      <c r="V767" s="7"/>
      <c r="W767" s="7"/>
      <c r="X767" s="7"/>
      <c r="Y767" s="7"/>
      <c r="Z767" s="7"/>
      <c r="AA767" s="7"/>
    </row>
    <row r="768" spans="13:27" x14ac:dyDescent="0.2">
      <c r="M768" s="45"/>
      <c r="N768" s="45"/>
      <c r="O768" s="45"/>
      <c r="P768" s="108"/>
      <c r="Q768" s="88"/>
      <c r="R768" s="7"/>
      <c r="S768" s="7"/>
      <c r="T768" s="7"/>
      <c r="U768" s="7"/>
      <c r="V768" s="7"/>
      <c r="W768" s="7"/>
      <c r="X768" s="7"/>
      <c r="Y768" s="7"/>
      <c r="Z768" s="7"/>
      <c r="AA768" s="7"/>
    </row>
    <row r="769" spans="13:27" x14ac:dyDescent="0.2">
      <c r="M769" s="45"/>
      <c r="N769" s="45"/>
      <c r="O769" s="45"/>
      <c r="P769" s="108"/>
      <c r="Q769" s="88"/>
      <c r="R769" s="7"/>
      <c r="S769" s="7"/>
      <c r="T769" s="7"/>
      <c r="U769" s="7"/>
      <c r="V769" s="7"/>
      <c r="W769" s="7"/>
      <c r="X769" s="7"/>
      <c r="Y769" s="7"/>
      <c r="Z769" s="7"/>
      <c r="AA769" s="7"/>
    </row>
    <row r="770" spans="13:27" x14ac:dyDescent="0.2">
      <c r="M770" s="45"/>
      <c r="N770" s="45"/>
      <c r="O770" s="45"/>
      <c r="P770" s="108"/>
      <c r="Q770" s="88"/>
      <c r="R770" s="7"/>
      <c r="S770" s="7"/>
      <c r="T770" s="7"/>
      <c r="U770" s="7"/>
      <c r="V770" s="7"/>
      <c r="W770" s="7"/>
      <c r="X770" s="7"/>
      <c r="Y770" s="7"/>
      <c r="Z770" s="7"/>
      <c r="AA770" s="7"/>
    </row>
    <row r="771" spans="13:27" x14ac:dyDescent="0.2">
      <c r="M771" s="45"/>
      <c r="N771" s="45"/>
      <c r="O771" s="45"/>
      <c r="P771" s="108"/>
      <c r="Q771" s="88"/>
      <c r="R771" s="7"/>
      <c r="S771" s="7"/>
      <c r="T771" s="7"/>
      <c r="U771" s="7"/>
      <c r="V771" s="7"/>
      <c r="W771" s="7"/>
      <c r="X771" s="7"/>
      <c r="Y771" s="7"/>
      <c r="Z771" s="7"/>
      <c r="AA771" s="7"/>
    </row>
    <row r="772" spans="13:27" x14ac:dyDescent="0.2">
      <c r="M772" s="45"/>
      <c r="N772" s="45"/>
      <c r="O772" s="45"/>
      <c r="P772" s="108"/>
      <c r="Q772" s="88"/>
      <c r="R772" s="7"/>
      <c r="S772" s="7"/>
      <c r="T772" s="7"/>
      <c r="U772" s="7"/>
      <c r="V772" s="7"/>
      <c r="W772" s="7"/>
      <c r="X772" s="7"/>
      <c r="Y772" s="7"/>
      <c r="Z772" s="7"/>
      <c r="AA772" s="7"/>
    </row>
    <row r="773" spans="13:27" x14ac:dyDescent="0.2">
      <c r="M773" s="45"/>
      <c r="N773" s="45"/>
      <c r="O773" s="45"/>
      <c r="P773" s="108"/>
      <c r="Q773" s="88"/>
      <c r="R773" s="7"/>
      <c r="S773" s="7"/>
      <c r="T773" s="7"/>
      <c r="U773" s="7"/>
      <c r="V773" s="7"/>
      <c r="W773" s="7"/>
      <c r="X773" s="7"/>
      <c r="Y773" s="7"/>
      <c r="Z773" s="7"/>
      <c r="AA773" s="7"/>
    </row>
    <row r="774" spans="13:27" x14ac:dyDescent="0.2">
      <c r="M774" s="45"/>
      <c r="N774" s="45"/>
      <c r="O774" s="45"/>
      <c r="P774" s="108"/>
      <c r="Q774" s="88"/>
      <c r="R774" s="7"/>
      <c r="S774" s="7"/>
      <c r="T774" s="7"/>
      <c r="U774" s="7"/>
      <c r="V774" s="7"/>
      <c r="W774" s="7"/>
      <c r="X774" s="7"/>
      <c r="Y774" s="7"/>
      <c r="Z774" s="7"/>
      <c r="AA774" s="7"/>
    </row>
    <row r="775" spans="13:27" x14ac:dyDescent="0.2">
      <c r="M775" s="45"/>
      <c r="N775" s="45"/>
      <c r="O775" s="45"/>
      <c r="P775" s="108"/>
      <c r="Q775" s="88"/>
      <c r="R775" s="7"/>
      <c r="S775" s="7"/>
      <c r="T775" s="7"/>
      <c r="U775" s="7"/>
      <c r="V775" s="7"/>
      <c r="W775" s="7"/>
      <c r="X775" s="7"/>
      <c r="Y775" s="7"/>
      <c r="Z775" s="7"/>
      <c r="AA775" s="7"/>
    </row>
    <row r="776" spans="13:27" x14ac:dyDescent="0.2">
      <c r="M776" s="45"/>
      <c r="N776" s="45"/>
      <c r="O776" s="45"/>
      <c r="P776" s="108"/>
      <c r="Q776" s="88"/>
      <c r="R776" s="7"/>
      <c r="S776" s="7"/>
      <c r="T776" s="7"/>
      <c r="U776" s="7"/>
      <c r="V776" s="7"/>
      <c r="W776" s="7"/>
      <c r="X776" s="7"/>
      <c r="Y776" s="7"/>
      <c r="Z776" s="7"/>
      <c r="AA776" s="7"/>
    </row>
    <row r="777" spans="13:27" x14ac:dyDescent="0.2">
      <c r="M777" s="45"/>
      <c r="N777" s="45"/>
      <c r="O777" s="45"/>
      <c r="P777" s="108"/>
      <c r="Q777" s="88"/>
      <c r="R777" s="7"/>
      <c r="S777" s="7"/>
      <c r="T777" s="7"/>
      <c r="U777" s="7"/>
      <c r="V777" s="7"/>
      <c r="W777" s="7"/>
      <c r="X777" s="7"/>
      <c r="Y777" s="7"/>
      <c r="Z777" s="7"/>
      <c r="AA777" s="7"/>
    </row>
    <row r="778" spans="13:27" x14ac:dyDescent="0.2">
      <c r="M778" s="45"/>
      <c r="N778" s="45"/>
      <c r="O778" s="45"/>
      <c r="P778" s="108"/>
      <c r="Q778" s="88"/>
      <c r="R778" s="7"/>
      <c r="S778" s="7"/>
      <c r="T778" s="7"/>
      <c r="U778" s="7"/>
      <c r="V778" s="7"/>
      <c r="W778" s="7"/>
      <c r="X778" s="7"/>
      <c r="Y778" s="7"/>
      <c r="Z778" s="7"/>
      <c r="AA778" s="7"/>
    </row>
    <row r="779" spans="13:27" x14ac:dyDescent="0.2">
      <c r="M779" s="45"/>
      <c r="N779" s="45"/>
      <c r="O779" s="45"/>
      <c r="P779" s="108"/>
      <c r="Q779" s="88"/>
      <c r="R779" s="7"/>
      <c r="S779" s="7"/>
      <c r="T779" s="7"/>
      <c r="U779" s="7"/>
      <c r="V779" s="7"/>
      <c r="W779" s="7"/>
      <c r="X779" s="7"/>
      <c r="Y779" s="7"/>
      <c r="Z779" s="7"/>
      <c r="AA779" s="7"/>
    </row>
    <row r="780" spans="13:27" x14ac:dyDescent="0.2">
      <c r="M780" s="45"/>
      <c r="N780" s="45"/>
      <c r="O780" s="45"/>
      <c r="P780" s="108"/>
      <c r="Q780" s="88"/>
      <c r="R780" s="7"/>
      <c r="S780" s="7"/>
      <c r="T780" s="7"/>
      <c r="U780" s="7"/>
      <c r="V780" s="7"/>
      <c r="W780" s="7"/>
      <c r="X780" s="7"/>
      <c r="Y780" s="7"/>
      <c r="Z780" s="7"/>
      <c r="AA780" s="7"/>
    </row>
    <row r="781" spans="13:27" x14ac:dyDescent="0.2">
      <c r="M781" s="45"/>
      <c r="N781" s="45"/>
      <c r="O781" s="45"/>
      <c r="P781" s="108"/>
      <c r="Q781" s="88"/>
      <c r="R781" s="7"/>
      <c r="S781" s="7"/>
      <c r="T781" s="7"/>
      <c r="U781" s="7"/>
      <c r="V781" s="7"/>
      <c r="W781" s="7"/>
      <c r="X781" s="7"/>
      <c r="Y781" s="7"/>
      <c r="Z781" s="7"/>
      <c r="AA781" s="7"/>
    </row>
    <row r="782" spans="13:27" x14ac:dyDescent="0.2">
      <c r="M782" s="45"/>
      <c r="N782" s="45"/>
      <c r="O782" s="45"/>
      <c r="P782" s="108"/>
      <c r="Q782" s="88"/>
      <c r="R782" s="7"/>
      <c r="S782" s="7"/>
      <c r="T782" s="7"/>
      <c r="U782" s="7"/>
      <c r="V782" s="7"/>
      <c r="W782" s="7"/>
      <c r="X782" s="7"/>
      <c r="Y782" s="7"/>
      <c r="Z782" s="7"/>
      <c r="AA782" s="7"/>
    </row>
    <row r="783" spans="13:27" x14ac:dyDescent="0.2">
      <c r="M783" s="45"/>
      <c r="N783" s="45"/>
      <c r="O783" s="45"/>
      <c r="P783" s="108"/>
      <c r="Q783" s="88"/>
      <c r="R783" s="7"/>
      <c r="S783" s="7"/>
      <c r="T783" s="7"/>
      <c r="U783" s="7"/>
      <c r="V783" s="7"/>
      <c r="W783" s="7"/>
      <c r="X783" s="7"/>
      <c r="Y783" s="7"/>
      <c r="Z783" s="7"/>
      <c r="AA783" s="7"/>
    </row>
    <row r="784" spans="13:27" x14ac:dyDescent="0.2">
      <c r="M784" s="45"/>
      <c r="N784" s="45"/>
      <c r="O784" s="45"/>
      <c r="P784" s="108"/>
      <c r="Q784" s="88"/>
      <c r="R784" s="7"/>
      <c r="S784" s="7"/>
      <c r="T784" s="7"/>
      <c r="U784" s="7"/>
      <c r="V784" s="7"/>
      <c r="W784" s="7"/>
      <c r="X784" s="7"/>
      <c r="Y784" s="7"/>
      <c r="Z784" s="7"/>
      <c r="AA784" s="7"/>
    </row>
    <row r="785" spans="13:27" x14ac:dyDescent="0.2">
      <c r="M785" s="45"/>
      <c r="N785" s="45"/>
      <c r="O785" s="45"/>
      <c r="P785" s="108"/>
      <c r="Q785" s="88"/>
      <c r="R785" s="7"/>
      <c r="S785" s="7"/>
      <c r="T785" s="7"/>
      <c r="U785" s="7"/>
      <c r="V785" s="7"/>
      <c r="W785" s="7"/>
      <c r="X785" s="7"/>
      <c r="Y785" s="7"/>
      <c r="Z785" s="7"/>
      <c r="AA785" s="7"/>
    </row>
    <row r="786" spans="13:27" x14ac:dyDescent="0.2">
      <c r="M786" s="45"/>
      <c r="N786" s="45"/>
      <c r="O786" s="45"/>
      <c r="P786" s="108"/>
      <c r="Q786" s="88"/>
      <c r="R786" s="7"/>
      <c r="S786" s="7"/>
      <c r="T786" s="7"/>
      <c r="U786" s="7"/>
      <c r="V786" s="7"/>
      <c r="W786" s="7"/>
      <c r="X786" s="7"/>
      <c r="Y786" s="7"/>
      <c r="Z786" s="7"/>
      <c r="AA786" s="7"/>
    </row>
    <row r="787" spans="13:27" x14ac:dyDescent="0.2">
      <c r="M787" s="45"/>
      <c r="N787" s="45"/>
      <c r="O787" s="45"/>
      <c r="P787" s="108"/>
      <c r="Q787" s="88"/>
      <c r="R787" s="7"/>
      <c r="S787" s="7"/>
      <c r="T787" s="7"/>
      <c r="U787" s="7"/>
      <c r="V787" s="7"/>
      <c r="W787" s="7"/>
      <c r="X787" s="7"/>
      <c r="Y787" s="7"/>
      <c r="Z787" s="7"/>
      <c r="AA787" s="7"/>
    </row>
    <row r="788" spans="13:27" x14ac:dyDescent="0.2">
      <c r="M788" s="45"/>
      <c r="N788" s="45"/>
      <c r="O788" s="45"/>
      <c r="P788" s="108"/>
      <c r="Q788" s="88"/>
      <c r="R788" s="7"/>
      <c r="S788" s="7"/>
      <c r="T788" s="7"/>
      <c r="U788" s="7"/>
      <c r="V788" s="7"/>
      <c r="W788" s="7"/>
      <c r="X788" s="7"/>
      <c r="Y788" s="7"/>
      <c r="Z788" s="7"/>
      <c r="AA788" s="7"/>
    </row>
    <row r="789" spans="13:27" x14ac:dyDescent="0.2">
      <c r="M789" s="45"/>
      <c r="N789" s="45"/>
      <c r="O789" s="45"/>
      <c r="P789" s="108"/>
      <c r="Q789" s="88"/>
      <c r="R789" s="7"/>
      <c r="S789" s="7"/>
      <c r="T789" s="7"/>
      <c r="U789" s="7"/>
      <c r="V789" s="7"/>
      <c r="W789" s="7"/>
      <c r="X789" s="7"/>
      <c r="Y789" s="7"/>
      <c r="Z789" s="7"/>
      <c r="AA789" s="7"/>
    </row>
    <row r="790" spans="13:27" x14ac:dyDescent="0.2">
      <c r="M790" s="45"/>
      <c r="N790" s="45"/>
      <c r="O790" s="45"/>
      <c r="P790" s="108"/>
      <c r="Q790" s="88"/>
      <c r="R790" s="7"/>
      <c r="S790" s="7"/>
      <c r="T790" s="7"/>
      <c r="U790" s="7"/>
      <c r="V790" s="7"/>
      <c r="W790" s="7"/>
      <c r="X790" s="7"/>
      <c r="Y790" s="7"/>
      <c r="Z790" s="7"/>
      <c r="AA790" s="7"/>
    </row>
    <row r="791" spans="13:27" x14ac:dyDescent="0.2">
      <c r="M791" s="45"/>
      <c r="N791" s="45"/>
      <c r="O791" s="45"/>
      <c r="P791" s="108"/>
      <c r="Q791" s="88"/>
      <c r="R791" s="7"/>
      <c r="S791" s="7"/>
      <c r="T791" s="7"/>
      <c r="U791" s="7"/>
      <c r="V791" s="7"/>
      <c r="W791" s="7"/>
      <c r="X791" s="7"/>
      <c r="Y791" s="7"/>
      <c r="Z791" s="7"/>
      <c r="AA791" s="7"/>
    </row>
    <row r="792" spans="13:27" x14ac:dyDescent="0.2">
      <c r="M792" s="45"/>
      <c r="N792" s="45"/>
      <c r="O792" s="45"/>
      <c r="P792" s="108"/>
      <c r="Q792" s="88"/>
      <c r="R792" s="7"/>
      <c r="S792" s="7"/>
      <c r="T792" s="7"/>
      <c r="U792" s="7"/>
      <c r="V792" s="7"/>
      <c r="W792" s="7"/>
      <c r="X792" s="7"/>
      <c r="Y792" s="7"/>
      <c r="Z792" s="7"/>
      <c r="AA792" s="7"/>
    </row>
    <row r="793" spans="13:27" x14ac:dyDescent="0.2">
      <c r="M793" s="45"/>
      <c r="N793" s="45"/>
      <c r="O793" s="45"/>
      <c r="P793" s="108"/>
      <c r="Q793" s="88"/>
      <c r="R793" s="7"/>
      <c r="S793" s="7"/>
      <c r="T793" s="7"/>
      <c r="U793" s="7"/>
      <c r="V793" s="7"/>
      <c r="W793" s="7"/>
      <c r="X793" s="7"/>
      <c r="Y793" s="7"/>
      <c r="Z793" s="7"/>
      <c r="AA793" s="7"/>
    </row>
    <row r="794" spans="13:27" x14ac:dyDescent="0.2">
      <c r="M794" s="45"/>
      <c r="N794" s="45"/>
      <c r="O794" s="45"/>
      <c r="P794" s="108"/>
      <c r="Q794" s="88"/>
      <c r="R794" s="7"/>
      <c r="S794" s="7"/>
      <c r="T794" s="7"/>
      <c r="U794" s="7"/>
      <c r="V794" s="7"/>
      <c r="W794" s="7"/>
      <c r="X794" s="7"/>
      <c r="Y794" s="7"/>
      <c r="Z794" s="7"/>
      <c r="AA794" s="7"/>
    </row>
    <row r="795" spans="13:27" x14ac:dyDescent="0.2">
      <c r="M795" s="45"/>
      <c r="N795" s="45"/>
      <c r="O795" s="45"/>
      <c r="P795" s="108"/>
      <c r="Q795" s="88"/>
      <c r="R795" s="7"/>
      <c r="S795" s="7"/>
      <c r="T795" s="7"/>
      <c r="U795" s="7"/>
      <c r="V795" s="7"/>
      <c r="W795" s="7"/>
      <c r="X795" s="7"/>
      <c r="Y795" s="7"/>
      <c r="Z795" s="7"/>
      <c r="AA795" s="7"/>
    </row>
    <row r="796" spans="13:27" x14ac:dyDescent="0.2">
      <c r="M796" s="45"/>
      <c r="N796" s="45"/>
      <c r="O796" s="45"/>
      <c r="P796" s="108"/>
      <c r="Q796" s="88"/>
      <c r="R796" s="7"/>
      <c r="S796" s="7"/>
      <c r="T796" s="7"/>
      <c r="U796" s="7"/>
      <c r="V796" s="7"/>
      <c r="W796" s="7"/>
      <c r="X796" s="7"/>
      <c r="Y796" s="7"/>
      <c r="Z796" s="7"/>
      <c r="AA796" s="7"/>
    </row>
    <row r="797" spans="13:27" x14ac:dyDescent="0.2">
      <c r="M797" s="45"/>
      <c r="N797" s="45"/>
      <c r="O797" s="45"/>
      <c r="P797" s="108"/>
      <c r="Q797" s="88"/>
      <c r="R797" s="7"/>
      <c r="S797" s="7"/>
      <c r="T797" s="7"/>
      <c r="U797" s="7"/>
      <c r="V797" s="7"/>
      <c r="W797" s="7"/>
      <c r="X797" s="7"/>
      <c r="Y797" s="7"/>
      <c r="Z797" s="7"/>
      <c r="AA797" s="7"/>
    </row>
    <row r="798" spans="13:27" x14ac:dyDescent="0.2">
      <c r="M798" s="45"/>
      <c r="N798" s="45"/>
      <c r="O798" s="45"/>
      <c r="P798" s="108"/>
      <c r="Q798" s="88"/>
      <c r="R798" s="7"/>
      <c r="S798" s="7"/>
      <c r="T798" s="7"/>
      <c r="U798" s="7"/>
      <c r="V798" s="7"/>
      <c r="W798" s="7"/>
      <c r="X798" s="7"/>
      <c r="Y798" s="7"/>
      <c r="Z798" s="7"/>
      <c r="AA798" s="7"/>
    </row>
    <row r="799" spans="13:27" x14ac:dyDescent="0.2">
      <c r="M799" s="45"/>
      <c r="N799" s="45"/>
      <c r="O799" s="45"/>
      <c r="P799" s="108"/>
      <c r="Q799" s="88"/>
      <c r="R799" s="7"/>
      <c r="S799" s="7"/>
      <c r="T799" s="7"/>
      <c r="U799" s="7"/>
      <c r="V799" s="7"/>
      <c r="W799" s="7"/>
      <c r="X799" s="7"/>
      <c r="Y799" s="7"/>
      <c r="Z799" s="7"/>
      <c r="AA799" s="7"/>
    </row>
    <row r="800" spans="13:27" x14ac:dyDescent="0.2">
      <c r="M800" s="45"/>
      <c r="N800" s="45"/>
      <c r="O800" s="45"/>
      <c r="P800" s="108"/>
      <c r="Q800" s="88"/>
      <c r="R800" s="7"/>
      <c r="S800" s="7"/>
      <c r="T800" s="7"/>
      <c r="U800" s="7"/>
      <c r="V800" s="7"/>
      <c r="W800" s="7"/>
      <c r="X800" s="7"/>
      <c r="Y800" s="7"/>
      <c r="Z800" s="7"/>
      <c r="AA800" s="7"/>
    </row>
    <row r="801" spans="13:27" x14ac:dyDescent="0.2">
      <c r="M801" s="45"/>
      <c r="N801" s="45"/>
      <c r="O801" s="45"/>
      <c r="P801" s="108"/>
      <c r="Q801" s="88"/>
      <c r="R801" s="7"/>
      <c r="S801" s="7"/>
      <c r="T801" s="7"/>
      <c r="U801" s="7"/>
      <c r="V801" s="7"/>
      <c r="W801" s="7"/>
      <c r="X801" s="7"/>
      <c r="Y801" s="7"/>
      <c r="Z801" s="7"/>
      <c r="AA801" s="7"/>
    </row>
    <row r="802" spans="13:27" x14ac:dyDescent="0.2">
      <c r="M802" s="45"/>
      <c r="N802" s="45"/>
      <c r="O802" s="45"/>
      <c r="P802" s="108"/>
      <c r="Q802" s="88"/>
      <c r="R802" s="7"/>
      <c r="S802" s="7"/>
      <c r="T802" s="7"/>
      <c r="U802" s="7"/>
      <c r="V802" s="7"/>
      <c r="W802" s="7"/>
      <c r="X802" s="7"/>
      <c r="Y802" s="7"/>
      <c r="Z802" s="7"/>
      <c r="AA802" s="7"/>
    </row>
    <row r="803" spans="13:27" x14ac:dyDescent="0.2">
      <c r="M803" s="45"/>
      <c r="N803" s="45"/>
      <c r="O803" s="45"/>
      <c r="P803" s="108"/>
      <c r="Q803" s="88"/>
      <c r="R803" s="7"/>
      <c r="S803" s="7"/>
      <c r="T803" s="7"/>
      <c r="U803" s="7"/>
      <c r="V803" s="7"/>
      <c r="W803" s="7"/>
      <c r="X803" s="7"/>
      <c r="Y803" s="7"/>
      <c r="Z803" s="7"/>
      <c r="AA803" s="7"/>
    </row>
    <row r="804" spans="13:27" x14ac:dyDescent="0.2">
      <c r="M804" s="45"/>
      <c r="N804" s="45"/>
      <c r="O804" s="45"/>
      <c r="P804" s="108"/>
      <c r="Q804" s="88"/>
      <c r="R804" s="7"/>
      <c r="S804" s="7"/>
      <c r="T804" s="7"/>
      <c r="U804" s="7"/>
      <c r="V804" s="7"/>
      <c r="W804" s="7"/>
      <c r="X804" s="7"/>
      <c r="Y804" s="7"/>
      <c r="Z804" s="7"/>
      <c r="AA804" s="7"/>
    </row>
    <row r="805" spans="13:27" x14ac:dyDescent="0.2">
      <c r="M805" s="45"/>
      <c r="N805" s="45"/>
      <c r="O805" s="45"/>
      <c r="P805" s="108"/>
      <c r="Q805" s="88"/>
      <c r="R805" s="7"/>
      <c r="S805" s="7"/>
      <c r="T805" s="7"/>
      <c r="U805" s="7"/>
      <c r="V805" s="7"/>
      <c r="W805" s="7"/>
      <c r="X805" s="7"/>
      <c r="Y805" s="7"/>
      <c r="Z805" s="7"/>
      <c r="AA805" s="7"/>
    </row>
    <row r="806" spans="13:27" x14ac:dyDescent="0.2">
      <c r="M806" s="45"/>
      <c r="N806" s="45"/>
      <c r="O806" s="45"/>
      <c r="P806" s="108"/>
      <c r="Q806" s="88"/>
      <c r="R806" s="7"/>
      <c r="S806" s="7"/>
      <c r="T806" s="7"/>
      <c r="U806" s="7"/>
      <c r="V806" s="7"/>
      <c r="W806" s="7"/>
      <c r="X806" s="7"/>
      <c r="Y806" s="7"/>
      <c r="Z806" s="7"/>
      <c r="AA806" s="7"/>
    </row>
    <row r="807" spans="13:27" x14ac:dyDescent="0.2">
      <c r="M807" s="45"/>
      <c r="N807" s="45"/>
      <c r="O807" s="45"/>
      <c r="P807" s="108"/>
      <c r="Q807" s="88"/>
      <c r="R807" s="7"/>
      <c r="S807" s="7"/>
      <c r="T807" s="7"/>
      <c r="U807" s="7"/>
      <c r="V807" s="7"/>
      <c r="W807" s="7"/>
      <c r="X807" s="7"/>
      <c r="Y807" s="7"/>
      <c r="Z807" s="7"/>
      <c r="AA807" s="7"/>
    </row>
    <row r="808" spans="13:27" x14ac:dyDescent="0.2">
      <c r="M808" s="45"/>
      <c r="N808" s="45"/>
      <c r="O808" s="45"/>
      <c r="P808" s="108"/>
      <c r="Q808" s="88"/>
      <c r="R808" s="7"/>
      <c r="S808" s="7"/>
      <c r="T808" s="7"/>
      <c r="U808" s="7"/>
      <c r="V808" s="7"/>
      <c r="W808" s="7"/>
      <c r="X808" s="7"/>
      <c r="Y808" s="7"/>
      <c r="Z808" s="7"/>
      <c r="AA808" s="7"/>
    </row>
    <row r="809" spans="13:27" x14ac:dyDescent="0.2">
      <c r="M809" s="45"/>
      <c r="N809" s="45"/>
      <c r="O809" s="45"/>
      <c r="P809" s="108"/>
      <c r="Q809" s="88"/>
      <c r="R809" s="7"/>
      <c r="S809" s="7"/>
      <c r="T809" s="7"/>
      <c r="U809" s="7"/>
      <c r="V809" s="7"/>
      <c r="W809" s="7"/>
      <c r="X809" s="7"/>
      <c r="Y809" s="7"/>
      <c r="Z809" s="7"/>
      <c r="AA809" s="7"/>
    </row>
    <row r="810" spans="13:27" x14ac:dyDescent="0.2">
      <c r="M810" s="45"/>
      <c r="N810" s="45"/>
      <c r="O810" s="45"/>
      <c r="P810" s="108"/>
      <c r="Q810" s="88"/>
      <c r="R810" s="7"/>
      <c r="S810" s="7"/>
      <c r="T810" s="7"/>
      <c r="U810" s="7"/>
      <c r="V810" s="7"/>
      <c r="W810" s="7"/>
      <c r="X810" s="7"/>
      <c r="Y810" s="7"/>
      <c r="Z810" s="7"/>
      <c r="AA810" s="7"/>
    </row>
    <row r="811" spans="13:27" x14ac:dyDescent="0.2">
      <c r="M811" s="45"/>
      <c r="N811" s="45"/>
      <c r="O811" s="45"/>
      <c r="P811" s="108"/>
      <c r="Q811" s="88"/>
      <c r="R811" s="7"/>
      <c r="S811" s="7"/>
      <c r="T811" s="7"/>
      <c r="U811" s="7"/>
      <c r="V811" s="7"/>
      <c r="W811" s="7"/>
      <c r="X811" s="7"/>
      <c r="Y811" s="7"/>
      <c r="Z811" s="7"/>
      <c r="AA811" s="7"/>
    </row>
    <row r="812" spans="13:27" x14ac:dyDescent="0.2">
      <c r="M812" s="45"/>
      <c r="N812" s="45"/>
      <c r="O812" s="45"/>
      <c r="P812" s="108"/>
      <c r="Q812" s="88"/>
      <c r="R812" s="7"/>
      <c r="S812" s="7"/>
      <c r="T812" s="7"/>
      <c r="U812" s="7"/>
      <c r="V812" s="7"/>
      <c r="W812" s="7"/>
      <c r="X812" s="7"/>
      <c r="Y812" s="7"/>
      <c r="Z812" s="7"/>
      <c r="AA812" s="7"/>
    </row>
    <row r="813" spans="13:27" x14ac:dyDescent="0.2">
      <c r="M813" s="45"/>
      <c r="N813" s="45"/>
      <c r="O813" s="45"/>
      <c r="P813" s="108"/>
      <c r="Q813" s="88"/>
      <c r="R813" s="7"/>
      <c r="S813" s="7"/>
      <c r="T813" s="7"/>
      <c r="U813" s="7"/>
      <c r="V813" s="7"/>
      <c r="W813" s="7"/>
      <c r="X813" s="7"/>
      <c r="Y813" s="7"/>
      <c r="Z813" s="7"/>
      <c r="AA813" s="7"/>
    </row>
    <row r="814" spans="13:27" x14ac:dyDescent="0.2">
      <c r="M814" s="45"/>
      <c r="N814" s="45"/>
      <c r="O814" s="45"/>
      <c r="P814" s="108"/>
      <c r="Q814" s="88"/>
      <c r="R814" s="7"/>
      <c r="S814" s="7"/>
      <c r="T814" s="7"/>
      <c r="U814" s="7"/>
      <c r="V814" s="7"/>
      <c r="W814" s="7"/>
      <c r="X814" s="7"/>
      <c r="Y814" s="7"/>
      <c r="Z814" s="7"/>
      <c r="AA814" s="7"/>
    </row>
    <row r="815" spans="13:27" x14ac:dyDescent="0.2">
      <c r="M815" s="45"/>
      <c r="N815" s="45"/>
      <c r="O815" s="45"/>
      <c r="P815" s="108"/>
      <c r="Q815" s="88"/>
      <c r="R815" s="7"/>
      <c r="S815" s="7"/>
      <c r="T815" s="7"/>
      <c r="U815" s="7"/>
      <c r="V815" s="7"/>
      <c r="W815" s="7"/>
      <c r="X815" s="7"/>
      <c r="Y815" s="7"/>
      <c r="Z815" s="7"/>
      <c r="AA815" s="7"/>
    </row>
    <row r="816" spans="13:27" x14ac:dyDescent="0.2">
      <c r="M816" s="45"/>
      <c r="N816" s="45"/>
      <c r="O816" s="45"/>
      <c r="P816" s="108"/>
      <c r="Q816" s="88"/>
      <c r="R816" s="7"/>
      <c r="S816" s="7"/>
      <c r="T816" s="7"/>
      <c r="U816" s="7"/>
      <c r="V816" s="7"/>
      <c r="W816" s="7"/>
      <c r="X816" s="7"/>
      <c r="Y816" s="7"/>
      <c r="Z816" s="7"/>
      <c r="AA816" s="7"/>
    </row>
    <row r="817" spans="13:27" x14ac:dyDescent="0.2">
      <c r="M817" s="45"/>
      <c r="N817" s="45"/>
      <c r="O817" s="45"/>
      <c r="P817" s="108"/>
      <c r="Q817" s="88"/>
      <c r="R817" s="7"/>
      <c r="S817" s="7"/>
      <c r="T817" s="7"/>
      <c r="U817" s="7"/>
      <c r="V817" s="7"/>
      <c r="W817" s="7"/>
      <c r="X817" s="7"/>
      <c r="Y817" s="7"/>
      <c r="Z817" s="7"/>
      <c r="AA817" s="7"/>
    </row>
    <row r="818" spans="13:27" x14ac:dyDescent="0.2">
      <c r="M818" s="45"/>
      <c r="N818" s="45"/>
      <c r="O818" s="45"/>
      <c r="P818" s="108"/>
      <c r="Q818" s="88"/>
      <c r="R818" s="7"/>
      <c r="S818" s="7"/>
      <c r="T818" s="7"/>
      <c r="U818" s="7"/>
      <c r="V818" s="7"/>
      <c r="W818" s="7"/>
      <c r="X818" s="7"/>
      <c r="Y818" s="7"/>
      <c r="Z818" s="7"/>
      <c r="AA818" s="7"/>
    </row>
    <row r="819" spans="13:27" x14ac:dyDescent="0.2">
      <c r="M819" s="45"/>
      <c r="N819" s="45"/>
      <c r="O819" s="45"/>
      <c r="P819" s="108"/>
      <c r="Q819" s="88"/>
      <c r="R819" s="7"/>
      <c r="S819" s="7"/>
      <c r="T819" s="7"/>
      <c r="U819" s="7"/>
      <c r="V819" s="7"/>
      <c r="W819" s="7"/>
      <c r="X819" s="7"/>
      <c r="Y819" s="7"/>
      <c r="Z819" s="7"/>
      <c r="AA819" s="7"/>
    </row>
    <row r="820" spans="13:27" x14ac:dyDescent="0.2">
      <c r="M820" s="45"/>
      <c r="N820" s="45"/>
      <c r="O820" s="45"/>
      <c r="P820" s="108"/>
      <c r="Q820" s="88"/>
      <c r="R820" s="7"/>
      <c r="S820" s="7"/>
      <c r="T820" s="7"/>
      <c r="U820" s="7"/>
      <c r="V820" s="7"/>
      <c r="W820" s="7"/>
      <c r="X820" s="7"/>
      <c r="Y820" s="7"/>
      <c r="Z820" s="7"/>
      <c r="AA820" s="7"/>
    </row>
    <row r="821" spans="13:27" x14ac:dyDescent="0.2">
      <c r="M821" s="45"/>
      <c r="N821" s="45"/>
      <c r="O821" s="45"/>
      <c r="P821" s="108"/>
      <c r="Q821" s="88"/>
      <c r="R821" s="7"/>
      <c r="S821" s="7"/>
      <c r="T821" s="7"/>
      <c r="U821" s="7"/>
      <c r="V821" s="7"/>
      <c r="W821" s="7"/>
      <c r="X821" s="7"/>
      <c r="Y821" s="7"/>
      <c r="Z821" s="7"/>
      <c r="AA821" s="7"/>
    </row>
    <row r="822" spans="13:27" x14ac:dyDescent="0.2">
      <c r="M822" s="45"/>
      <c r="N822" s="45"/>
      <c r="O822" s="45"/>
      <c r="P822" s="108"/>
      <c r="Q822" s="88"/>
      <c r="R822" s="7"/>
      <c r="S822" s="7"/>
      <c r="T822" s="7"/>
      <c r="U822" s="7"/>
      <c r="V822" s="7"/>
      <c r="W822" s="7"/>
      <c r="X822" s="7"/>
      <c r="Y822" s="7"/>
      <c r="Z822" s="7"/>
      <c r="AA822" s="7"/>
    </row>
    <row r="823" spans="13:27" x14ac:dyDescent="0.2">
      <c r="M823" s="45"/>
      <c r="N823" s="45"/>
      <c r="O823" s="45"/>
      <c r="P823" s="108"/>
      <c r="Q823" s="88"/>
      <c r="R823" s="7"/>
      <c r="S823" s="7"/>
      <c r="T823" s="7"/>
      <c r="U823" s="7"/>
      <c r="V823" s="7"/>
      <c r="W823" s="7"/>
      <c r="X823" s="7"/>
      <c r="Y823" s="7"/>
      <c r="Z823" s="7"/>
      <c r="AA823" s="7"/>
    </row>
    <row r="824" spans="13:27" x14ac:dyDescent="0.2">
      <c r="M824" s="45"/>
      <c r="N824" s="45"/>
      <c r="O824" s="45"/>
      <c r="P824" s="108"/>
      <c r="Q824" s="88"/>
      <c r="R824" s="7"/>
      <c r="S824" s="7"/>
      <c r="T824" s="7"/>
      <c r="U824" s="7"/>
      <c r="V824" s="7"/>
      <c r="W824" s="7"/>
      <c r="X824" s="7"/>
      <c r="Y824" s="7"/>
      <c r="Z824" s="7"/>
      <c r="AA824" s="7"/>
    </row>
    <row r="825" spans="13:27" x14ac:dyDescent="0.2">
      <c r="M825" s="45"/>
      <c r="N825" s="45"/>
      <c r="O825" s="45"/>
      <c r="P825" s="108"/>
      <c r="Q825" s="88"/>
      <c r="R825" s="7"/>
      <c r="S825" s="7"/>
      <c r="T825" s="7"/>
      <c r="U825" s="7"/>
      <c r="V825" s="7"/>
      <c r="W825" s="7"/>
      <c r="X825" s="7"/>
      <c r="Y825" s="7"/>
      <c r="Z825" s="7"/>
      <c r="AA825" s="7"/>
    </row>
    <row r="826" spans="13:27" x14ac:dyDescent="0.2">
      <c r="M826" s="45"/>
      <c r="N826" s="45"/>
      <c r="O826" s="45"/>
      <c r="P826" s="108"/>
      <c r="Q826" s="88"/>
      <c r="R826" s="7"/>
      <c r="S826" s="7"/>
      <c r="T826" s="7"/>
      <c r="U826" s="7"/>
      <c r="V826" s="7"/>
      <c r="W826" s="7"/>
      <c r="X826" s="7"/>
      <c r="Y826" s="7"/>
      <c r="Z826" s="7"/>
      <c r="AA826" s="7"/>
    </row>
    <row r="827" spans="13:27" x14ac:dyDescent="0.2">
      <c r="M827" s="45"/>
      <c r="N827" s="45"/>
      <c r="O827" s="45"/>
      <c r="P827" s="108"/>
      <c r="Q827" s="88"/>
      <c r="R827" s="7"/>
      <c r="S827" s="7"/>
      <c r="T827" s="7"/>
      <c r="U827" s="7"/>
      <c r="V827" s="7"/>
      <c r="W827" s="7"/>
      <c r="X827" s="7"/>
      <c r="Y827" s="7"/>
      <c r="Z827" s="7"/>
      <c r="AA827" s="7"/>
    </row>
    <row r="828" spans="13:27" x14ac:dyDescent="0.2">
      <c r="M828" s="45"/>
      <c r="N828" s="45"/>
      <c r="O828" s="45"/>
      <c r="P828" s="108"/>
      <c r="Q828" s="88"/>
      <c r="R828" s="7"/>
      <c r="S828" s="7"/>
      <c r="T828" s="7"/>
      <c r="U828" s="7"/>
      <c r="V828" s="7"/>
      <c r="W828" s="7"/>
      <c r="X828" s="7"/>
      <c r="Y828" s="7"/>
      <c r="Z828" s="7"/>
      <c r="AA828" s="7"/>
    </row>
    <row r="829" spans="13:27" x14ac:dyDescent="0.2">
      <c r="M829" s="45"/>
      <c r="N829" s="45"/>
      <c r="O829" s="45"/>
      <c r="P829" s="108"/>
      <c r="Q829" s="88"/>
      <c r="R829" s="7"/>
      <c r="S829" s="7"/>
      <c r="T829" s="7"/>
      <c r="U829" s="7"/>
      <c r="V829" s="7"/>
      <c r="W829" s="7"/>
      <c r="X829" s="7"/>
      <c r="Y829" s="7"/>
      <c r="Z829" s="7"/>
      <c r="AA829" s="7"/>
    </row>
    <row r="830" spans="13:27" x14ac:dyDescent="0.2">
      <c r="M830" s="45"/>
      <c r="N830" s="45"/>
      <c r="O830" s="45"/>
      <c r="P830" s="108"/>
      <c r="Q830" s="88"/>
      <c r="R830" s="7"/>
      <c r="S830" s="7"/>
      <c r="T830" s="7"/>
      <c r="U830" s="7"/>
      <c r="V830" s="7"/>
      <c r="W830" s="7"/>
      <c r="X830" s="7"/>
      <c r="Y830" s="7"/>
      <c r="Z830" s="7"/>
      <c r="AA830" s="7"/>
    </row>
    <row r="831" spans="13:27" x14ac:dyDescent="0.2">
      <c r="M831" s="45"/>
      <c r="N831" s="45"/>
      <c r="O831" s="45"/>
      <c r="P831" s="108"/>
      <c r="Q831" s="88"/>
      <c r="R831" s="7"/>
      <c r="S831" s="7"/>
      <c r="T831" s="7"/>
      <c r="U831" s="7"/>
      <c r="V831" s="7"/>
      <c r="W831" s="7"/>
      <c r="X831" s="7"/>
      <c r="Y831" s="7"/>
      <c r="Z831" s="7"/>
      <c r="AA831" s="7"/>
    </row>
    <row r="832" spans="13:27" x14ac:dyDescent="0.2">
      <c r="M832" s="45"/>
      <c r="N832" s="45"/>
      <c r="O832" s="45"/>
      <c r="P832" s="108"/>
      <c r="Q832" s="88"/>
      <c r="R832" s="7"/>
      <c r="S832" s="7"/>
      <c r="T832" s="7"/>
      <c r="U832" s="7"/>
      <c r="V832" s="7"/>
      <c r="W832" s="7"/>
      <c r="X832" s="7"/>
      <c r="Y832" s="7"/>
      <c r="Z832" s="7"/>
      <c r="AA832" s="7"/>
    </row>
    <row r="833" spans="13:27" x14ac:dyDescent="0.2">
      <c r="M833" s="45"/>
      <c r="N833" s="45"/>
      <c r="O833" s="45"/>
      <c r="P833" s="108"/>
      <c r="Q833" s="88"/>
      <c r="R833" s="7"/>
      <c r="S833" s="7"/>
      <c r="T833" s="7"/>
      <c r="U833" s="7"/>
      <c r="V833" s="7"/>
      <c r="W833" s="7"/>
      <c r="X833" s="7"/>
      <c r="Y833" s="7"/>
      <c r="Z833" s="7"/>
      <c r="AA833" s="7"/>
    </row>
    <row r="834" spans="13:27" x14ac:dyDescent="0.2">
      <c r="M834" s="45"/>
      <c r="N834" s="45"/>
      <c r="O834" s="45"/>
      <c r="P834" s="108"/>
      <c r="Q834" s="88"/>
      <c r="R834" s="7"/>
      <c r="S834" s="7"/>
      <c r="T834" s="7"/>
      <c r="U834" s="7"/>
      <c r="V834" s="7"/>
      <c r="W834" s="7"/>
      <c r="X834" s="7"/>
      <c r="Y834" s="7"/>
      <c r="Z834" s="7"/>
      <c r="AA834" s="7"/>
    </row>
    <row r="835" spans="13:27" x14ac:dyDescent="0.2">
      <c r="M835" s="45"/>
      <c r="N835" s="45"/>
      <c r="O835" s="45"/>
      <c r="P835" s="108"/>
      <c r="Q835" s="88"/>
      <c r="R835" s="7"/>
      <c r="S835" s="7"/>
      <c r="T835" s="7"/>
      <c r="U835" s="7"/>
      <c r="V835" s="7"/>
      <c r="W835" s="7"/>
      <c r="X835" s="7"/>
      <c r="Y835" s="7"/>
      <c r="Z835" s="7"/>
      <c r="AA835" s="7"/>
    </row>
    <row r="836" spans="13:27" x14ac:dyDescent="0.2">
      <c r="M836" s="45"/>
      <c r="N836" s="45"/>
      <c r="O836" s="45"/>
      <c r="P836" s="108"/>
      <c r="Q836" s="88"/>
      <c r="R836" s="7"/>
      <c r="S836" s="7"/>
      <c r="T836" s="7"/>
      <c r="U836" s="7"/>
      <c r="V836" s="7"/>
      <c r="W836" s="7"/>
      <c r="X836" s="7"/>
      <c r="Y836" s="7"/>
      <c r="Z836" s="7"/>
      <c r="AA836" s="7"/>
    </row>
    <row r="837" spans="13:27" x14ac:dyDescent="0.2">
      <c r="M837" s="45"/>
      <c r="N837" s="45"/>
      <c r="O837" s="45"/>
      <c r="P837" s="108"/>
      <c r="Q837" s="88"/>
      <c r="R837" s="7"/>
      <c r="S837" s="7"/>
      <c r="T837" s="7"/>
      <c r="U837" s="7"/>
      <c r="V837" s="7"/>
      <c r="W837" s="7"/>
      <c r="X837" s="7"/>
      <c r="Y837" s="7"/>
      <c r="Z837" s="7"/>
      <c r="AA837" s="7"/>
    </row>
    <row r="838" spans="13:27" x14ac:dyDescent="0.2">
      <c r="M838" s="45"/>
      <c r="N838" s="45"/>
      <c r="O838" s="45"/>
      <c r="P838" s="108"/>
      <c r="Q838" s="88"/>
      <c r="R838" s="7"/>
      <c r="S838" s="7"/>
      <c r="T838" s="7"/>
      <c r="U838" s="7"/>
      <c r="V838" s="7"/>
      <c r="W838" s="7"/>
      <c r="X838" s="7"/>
      <c r="Y838" s="7"/>
      <c r="Z838" s="7"/>
      <c r="AA838" s="7"/>
    </row>
    <row r="839" spans="13:27" x14ac:dyDescent="0.2">
      <c r="M839" s="45"/>
      <c r="N839" s="45"/>
      <c r="O839" s="45"/>
      <c r="P839" s="108"/>
      <c r="Q839" s="88"/>
      <c r="R839" s="7"/>
      <c r="S839" s="7"/>
      <c r="T839" s="7"/>
      <c r="U839" s="7"/>
      <c r="V839" s="7"/>
      <c r="W839" s="7"/>
      <c r="X839" s="7"/>
      <c r="Y839" s="7"/>
      <c r="Z839" s="7"/>
      <c r="AA839" s="7"/>
    </row>
    <row r="840" spans="13:27" x14ac:dyDescent="0.2">
      <c r="M840" s="45"/>
      <c r="N840" s="45"/>
      <c r="O840" s="45"/>
      <c r="P840" s="108"/>
      <c r="Q840" s="88"/>
      <c r="R840" s="7"/>
      <c r="S840" s="7"/>
      <c r="T840" s="7"/>
      <c r="U840" s="7"/>
      <c r="V840" s="7"/>
      <c r="W840" s="7"/>
      <c r="X840" s="7"/>
      <c r="Y840" s="7"/>
      <c r="Z840" s="7"/>
      <c r="AA840" s="7"/>
    </row>
    <row r="841" spans="13:27" x14ac:dyDescent="0.2">
      <c r="M841" s="45"/>
      <c r="N841" s="45"/>
      <c r="O841" s="45"/>
      <c r="P841" s="108"/>
      <c r="Q841" s="88"/>
      <c r="R841" s="7"/>
      <c r="S841" s="7"/>
      <c r="T841" s="7"/>
      <c r="U841" s="7"/>
      <c r="V841" s="7"/>
      <c r="W841" s="7"/>
      <c r="X841" s="7"/>
      <c r="Y841" s="7"/>
      <c r="Z841" s="7"/>
      <c r="AA841" s="7"/>
    </row>
    <row r="842" spans="13:27" x14ac:dyDescent="0.2">
      <c r="M842" s="45"/>
      <c r="N842" s="45"/>
      <c r="O842" s="45"/>
      <c r="P842" s="108"/>
      <c r="Q842" s="88"/>
      <c r="R842" s="7"/>
      <c r="S842" s="7"/>
      <c r="T842" s="7"/>
      <c r="U842" s="7"/>
      <c r="V842" s="7"/>
      <c r="W842" s="7"/>
      <c r="X842" s="7"/>
      <c r="Y842" s="7"/>
      <c r="Z842" s="7"/>
      <c r="AA842" s="7"/>
    </row>
    <row r="843" spans="13:27" x14ac:dyDescent="0.2">
      <c r="M843" s="45"/>
      <c r="N843" s="45"/>
      <c r="O843" s="45"/>
      <c r="P843" s="108"/>
      <c r="Q843" s="88"/>
      <c r="R843" s="7"/>
      <c r="S843" s="7"/>
      <c r="T843" s="7"/>
      <c r="U843" s="7"/>
      <c r="V843" s="7"/>
      <c r="W843" s="7"/>
      <c r="X843" s="7"/>
      <c r="Y843" s="7"/>
      <c r="Z843" s="7"/>
      <c r="AA843" s="7"/>
    </row>
    <row r="844" spans="13:27" x14ac:dyDescent="0.2">
      <c r="M844" s="45"/>
      <c r="N844" s="45"/>
      <c r="O844" s="45"/>
      <c r="P844" s="108"/>
      <c r="Q844" s="88"/>
      <c r="R844" s="7"/>
      <c r="S844" s="7"/>
      <c r="T844" s="7"/>
      <c r="U844" s="7"/>
      <c r="V844" s="7"/>
      <c r="W844" s="7"/>
      <c r="X844" s="7"/>
      <c r="Y844" s="7"/>
      <c r="Z844" s="7"/>
      <c r="AA844" s="7"/>
    </row>
    <row r="845" spans="13:27" x14ac:dyDescent="0.2">
      <c r="M845" s="45"/>
      <c r="N845" s="45"/>
      <c r="O845" s="45"/>
      <c r="P845" s="108"/>
      <c r="Q845" s="88"/>
      <c r="R845" s="7"/>
      <c r="S845" s="7"/>
      <c r="T845" s="7"/>
      <c r="U845" s="7"/>
      <c r="V845" s="7"/>
      <c r="W845" s="7"/>
      <c r="X845" s="7"/>
      <c r="Y845" s="7"/>
      <c r="Z845" s="7"/>
      <c r="AA845" s="7"/>
    </row>
    <row r="846" spans="13:27" x14ac:dyDescent="0.2">
      <c r="M846" s="45"/>
      <c r="N846" s="45"/>
      <c r="O846" s="45"/>
      <c r="P846" s="108"/>
      <c r="Q846" s="88"/>
      <c r="R846" s="7"/>
      <c r="S846" s="7"/>
      <c r="T846" s="7"/>
      <c r="U846" s="7"/>
      <c r="V846" s="7"/>
      <c r="W846" s="7"/>
      <c r="X846" s="7"/>
      <c r="Y846" s="7"/>
      <c r="Z846" s="7"/>
      <c r="AA846" s="7"/>
    </row>
    <row r="847" spans="13:27" x14ac:dyDescent="0.2">
      <c r="M847" s="45"/>
      <c r="N847" s="45"/>
      <c r="O847" s="45"/>
      <c r="P847" s="108"/>
      <c r="Q847" s="88"/>
      <c r="R847" s="7"/>
      <c r="S847" s="7"/>
      <c r="T847" s="7"/>
      <c r="U847" s="7"/>
      <c r="V847" s="7"/>
      <c r="W847" s="7"/>
      <c r="X847" s="7"/>
      <c r="Y847" s="7"/>
      <c r="Z847" s="7"/>
      <c r="AA847" s="7"/>
    </row>
    <row r="848" spans="13:27" x14ac:dyDescent="0.2">
      <c r="M848" s="45"/>
      <c r="N848" s="45"/>
      <c r="O848" s="45"/>
      <c r="P848" s="108"/>
      <c r="Q848" s="88"/>
      <c r="R848" s="7"/>
      <c r="S848" s="7"/>
      <c r="T848" s="7"/>
      <c r="U848" s="7"/>
      <c r="V848" s="7"/>
      <c r="W848" s="7"/>
      <c r="X848" s="7"/>
      <c r="Y848" s="7"/>
      <c r="Z848" s="7"/>
      <c r="AA848" s="7"/>
    </row>
    <row r="849" spans="13:27" x14ac:dyDescent="0.2">
      <c r="M849" s="45"/>
      <c r="N849" s="45"/>
      <c r="O849" s="45"/>
      <c r="P849" s="108"/>
      <c r="Q849" s="88"/>
      <c r="R849" s="7"/>
      <c r="S849" s="7"/>
      <c r="T849" s="7"/>
      <c r="U849" s="7"/>
      <c r="V849" s="7"/>
      <c r="W849" s="7"/>
      <c r="X849" s="7"/>
      <c r="Y849" s="7"/>
      <c r="Z849" s="7"/>
      <c r="AA849" s="7"/>
    </row>
    <row r="850" spans="13:27" x14ac:dyDescent="0.2">
      <c r="M850" s="45"/>
      <c r="N850" s="45"/>
      <c r="O850" s="45"/>
      <c r="P850" s="108"/>
      <c r="Q850" s="88"/>
      <c r="R850" s="7"/>
      <c r="S850" s="7"/>
      <c r="T850" s="7"/>
      <c r="U850" s="7"/>
      <c r="V850" s="7"/>
      <c r="W850" s="7"/>
      <c r="X850" s="7"/>
      <c r="Y850" s="7"/>
      <c r="Z850" s="7"/>
      <c r="AA850" s="7"/>
    </row>
    <row r="851" spans="13:27" x14ac:dyDescent="0.2">
      <c r="M851" s="45"/>
      <c r="N851" s="45"/>
      <c r="O851" s="45"/>
      <c r="P851" s="108"/>
      <c r="Q851" s="88"/>
      <c r="R851" s="7"/>
      <c r="S851" s="7"/>
      <c r="T851" s="7"/>
      <c r="U851" s="7"/>
      <c r="V851" s="7"/>
      <c r="W851" s="7"/>
      <c r="X851" s="7"/>
      <c r="Y851" s="7"/>
      <c r="Z851" s="7"/>
      <c r="AA851" s="7"/>
    </row>
    <row r="852" spans="13:27" x14ac:dyDescent="0.2">
      <c r="M852" s="45"/>
      <c r="N852" s="45"/>
      <c r="O852" s="45"/>
      <c r="P852" s="108"/>
      <c r="Q852" s="88"/>
      <c r="R852" s="7"/>
      <c r="S852" s="7"/>
      <c r="T852" s="7"/>
      <c r="U852" s="7"/>
      <c r="V852" s="7"/>
      <c r="W852" s="7"/>
      <c r="X852" s="7"/>
      <c r="Y852" s="7"/>
      <c r="Z852" s="7"/>
      <c r="AA852" s="7"/>
    </row>
    <row r="853" spans="13:27" x14ac:dyDescent="0.2">
      <c r="M853" s="45"/>
      <c r="N853" s="45"/>
      <c r="O853" s="45"/>
      <c r="P853" s="108"/>
      <c r="Q853" s="88"/>
      <c r="R853" s="7"/>
      <c r="S853" s="7"/>
      <c r="T853" s="7"/>
      <c r="U853" s="7"/>
      <c r="V853" s="7"/>
      <c r="W853" s="7"/>
      <c r="X853" s="7"/>
      <c r="Y853" s="7"/>
      <c r="Z853" s="7"/>
      <c r="AA853" s="7"/>
    </row>
    <row r="854" spans="13:27" x14ac:dyDescent="0.2">
      <c r="M854" s="45"/>
      <c r="N854" s="45"/>
      <c r="O854" s="45"/>
      <c r="P854" s="108"/>
      <c r="Q854" s="88"/>
      <c r="R854" s="7"/>
      <c r="S854" s="7"/>
      <c r="T854" s="7"/>
      <c r="U854" s="7"/>
      <c r="V854" s="7"/>
      <c r="W854" s="7"/>
      <c r="X854" s="7"/>
      <c r="Y854" s="7"/>
      <c r="Z854" s="7"/>
      <c r="AA854" s="7"/>
    </row>
    <row r="855" spans="13:27" x14ac:dyDescent="0.2">
      <c r="M855" s="45"/>
      <c r="N855" s="45"/>
      <c r="O855" s="45"/>
      <c r="P855" s="108"/>
      <c r="Q855" s="88"/>
      <c r="R855" s="7"/>
      <c r="S855" s="7"/>
      <c r="T855" s="7"/>
      <c r="U855" s="7"/>
      <c r="V855" s="7"/>
      <c r="W855" s="7"/>
      <c r="X855" s="7"/>
      <c r="Y855" s="7"/>
      <c r="Z855" s="7"/>
      <c r="AA855" s="7"/>
    </row>
    <row r="856" spans="13:27" x14ac:dyDescent="0.2">
      <c r="M856" s="45"/>
      <c r="N856" s="45"/>
      <c r="O856" s="45"/>
      <c r="P856" s="108"/>
      <c r="Q856" s="88"/>
      <c r="R856" s="7"/>
      <c r="S856" s="7"/>
      <c r="T856" s="7"/>
      <c r="U856" s="7"/>
      <c r="V856" s="7"/>
      <c r="W856" s="7"/>
      <c r="X856" s="7"/>
      <c r="Y856" s="7"/>
      <c r="Z856" s="7"/>
      <c r="AA856" s="7"/>
    </row>
    <row r="857" spans="13:27" x14ac:dyDescent="0.2">
      <c r="M857" s="45"/>
      <c r="N857" s="45"/>
      <c r="O857" s="45"/>
      <c r="P857" s="108"/>
      <c r="Q857" s="88"/>
      <c r="R857" s="7"/>
      <c r="S857" s="7"/>
      <c r="T857" s="7"/>
      <c r="U857" s="7"/>
      <c r="V857" s="7"/>
      <c r="W857" s="7"/>
      <c r="X857" s="7"/>
      <c r="Y857" s="7"/>
      <c r="Z857" s="7"/>
      <c r="AA857" s="7"/>
    </row>
    <row r="858" spans="13:27" x14ac:dyDescent="0.2">
      <c r="M858" s="45"/>
      <c r="N858" s="45"/>
      <c r="O858" s="45"/>
      <c r="P858" s="108"/>
      <c r="Q858" s="88"/>
      <c r="R858" s="7"/>
      <c r="S858" s="7"/>
      <c r="T858" s="7"/>
      <c r="U858" s="7"/>
      <c r="V858" s="7"/>
      <c r="W858" s="7"/>
      <c r="X858" s="7"/>
      <c r="Y858" s="7"/>
      <c r="Z858" s="7"/>
      <c r="AA858" s="7"/>
    </row>
    <row r="859" spans="13:27" x14ac:dyDescent="0.2">
      <c r="M859" s="45"/>
      <c r="N859" s="45"/>
      <c r="O859" s="45"/>
      <c r="P859" s="108"/>
      <c r="Q859" s="88"/>
      <c r="R859" s="7"/>
      <c r="S859" s="7"/>
      <c r="T859" s="7"/>
      <c r="U859" s="7"/>
      <c r="V859" s="7"/>
      <c r="W859" s="7"/>
      <c r="X859" s="7"/>
      <c r="Y859" s="7"/>
      <c r="Z859" s="7"/>
      <c r="AA859" s="7"/>
    </row>
    <row r="860" spans="13:27" x14ac:dyDescent="0.2">
      <c r="M860" s="45"/>
      <c r="N860" s="45"/>
      <c r="O860" s="45"/>
      <c r="P860" s="108"/>
      <c r="Q860" s="88"/>
      <c r="R860" s="7"/>
      <c r="S860" s="7"/>
      <c r="T860" s="7"/>
      <c r="U860" s="7"/>
      <c r="V860" s="7"/>
      <c r="W860" s="7"/>
      <c r="X860" s="7"/>
      <c r="Y860" s="7"/>
      <c r="Z860" s="7"/>
      <c r="AA860" s="7"/>
    </row>
    <row r="861" spans="13:27" x14ac:dyDescent="0.2">
      <c r="M861" s="45"/>
      <c r="N861" s="45"/>
      <c r="O861" s="45"/>
      <c r="P861" s="108"/>
      <c r="Q861" s="88"/>
      <c r="R861" s="7"/>
      <c r="S861" s="7"/>
      <c r="T861" s="7"/>
      <c r="U861" s="7"/>
      <c r="V861" s="7"/>
      <c r="W861" s="7"/>
      <c r="X861" s="7"/>
      <c r="Y861" s="7"/>
      <c r="Z861" s="7"/>
      <c r="AA861" s="7"/>
    </row>
    <row r="862" spans="13:27" x14ac:dyDescent="0.2">
      <c r="M862" s="45"/>
      <c r="N862" s="45"/>
      <c r="O862" s="45"/>
      <c r="P862" s="108"/>
      <c r="Q862" s="88"/>
      <c r="R862" s="7"/>
      <c r="S862" s="7"/>
      <c r="T862" s="7"/>
      <c r="U862" s="7"/>
      <c r="V862" s="7"/>
      <c r="W862" s="7"/>
      <c r="X862" s="7"/>
      <c r="Y862" s="7"/>
      <c r="Z862" s="7"/>
      <c r="AA862" s="7"/>
    </row>
    <row r="863" spans="13:27" x14ac:dyDescent="0.2">
      <c r="M863" s="45"/>
      <c r="N863" s="45"/>
      <c r="O863" s="45"/>
      <c r="P863" s="108"/>
      <c r="Q863" s="88"/>
      <c r="R863" s="7"/>
      <c r="S863" s="7"/>
      <c r="T863" s="7"/>
      <c r="U863" s="7"/>
      <c r="V863" s="7"/>
      <c r="W863" s="7"/>
      <c r="X863" s="7"/>
      <c r="Y863" s="7"/>
      <c r="Z863" s="7"/>
      <c r="AA863" s="7"/>
    </row>
    <row r="864" spans="13:27" x14ac:dyDescent="0.2">
      <c r="M864" s="45"/>
      <c r="N864" s="45"/>
      <c r="O864" s="45"/>
      <c r="P864" s="108"/>
      <c r="Q864" s="88"/>
      <c r="R864" s="7"/>
      <c r="S864" s="7"/>
      <c r="T864" s="7"/>
      <c r="U864" s="7"/>
      <c r="V864" s="7"/>
      <c r="W864" s="7"/>
      <c r="X864" s="7"/>
      <c r="Y864" s="7"/>
      <c r="Z864" s="7"/>
      <c r="AA864" s="7"/>
    </row>
    <row r="865" spans="13:27" x14ac:dyDescent="0.2">
      <c r="M865" s="45"/>
      <c r="N865" s="45"/>
      <c r="O865" s="45"/>
      <c r="P865" s="108"/>
      <c r="Q865" s="88"/>
      <c r="R865" s="7"/>
      <c r="S865" s="7"/>
      <c r="T865" s="7"/>
      <c r="U865" s="7"/>
      <c r="V865" s="7"/>
      <c r="W865" s="7"/>
      <c r="X865" s="7"/>
      <c r="Y865" s="7"/>
      <c r="Z865" s="7"/>
      <c r="AA865" s="7"/>
    </row>
    <row r="866" spans="13:27" x14ac:dyDescent="0.2">
      <c r="M866" s="45"/>
      <c r="N866" s="45"/>
      <c r="O866" s="45"/>
      <c r="P866" s="108"/>
      <c r="Q866" s="88"/>
      <c r="R866" s="7"/>
      <c r="S866" s="7"/>
      <c r="T866" s="7"/>
      <c r="U866" s="7"/>
      <c r="V866" s="7"/>
      <c r="W866" s="7"/>
      <c r="X866" s="7"/>
      <c r="Y866" s="7"/>
      <c r="Z866" s="7"/>
      <c r="AA866" s="7"/>
    </row>
    <row r="867" spans="13:27" x14ac:dyDescent="0.2">
      <c r="M867" s="45"/>
      <c r="N867" s="45"/>
      <c r="O867" s="45"/>
      <c r="P867" s="108"/>
      <c r="Q867" s="88"/>
      <c r="R867" s="7"/>
      <c r="S867" s="7"/>
      <c r="T867" s="7"/>
      <c r="U867" s="7"/>
      <c r="V867" s="7"/>
      <c r="W867" s="7"/>
      <c r="X867" s="7"/>
      <c r="Y867" s="7"/>
      <c r="Z867" s="7"/>
      <c r="AA867" s="7"/>
    </row>
    <row r="868" spans="13:27" x14ac:dyDescent="0.2">
      <c r="M868" s="45"/>
      <c r="N868" s="45"/>
      <c r="O868" s="45"/>
      <c r="P868" s="108"/>
      <c r="Q868" s="88"/>
      <c r="R868" s="7"/>
      <c r="S868" s="7"/>
      <c r="T868" s="7"/>
      <c r="U868" s="7"/>
      <c r="V868" s="7"/>
      <c r="W868" s="7"/>
      <c r="X868" s="7"/>
      <c r="Y868" s="7"/>
      <c r="Z868" s="7"/>
      <c r="AA868" s="7"/>
    </row>
    <row r="869" spans="13:27" x14ac:dyDescent="0.2">
      <c r="M869" s="45"/>
      <c r="N869" s="45"/>
      <c r="O869" s="45"/>
      <c r="P869" s="108"/>
      <c r="Q869" s="88"/>
      <c r="R869" s="7"/>
      <c r="S869" s="7"/>
      <c r="T869" s="7"/>
      <c r="U869" s="7"/>
      <c r="V869" s="7"/>
      <c r="W869" s="7"/>
      <c r="X869" s="7"/>
      <c r="Y869" s="7"/>
      <c r="Z869" s="7"/>
      <c r="AA869" s="7"/>
    </row>
    <row r="870" spans="13:27" x14ac:dyDescent="0.2">
      <c r="M870" s="45"/>
      <c r="N870" s="45"/>
      <c r="O870" s="45"/>
      <c r="P870" s="108"/>
      <c r="Q870" s="88"/>
      <c r="R870" s="7"/>
      <c r="S870" s="7"/>
      <c r="T870" s="7"/>
      <c r="U870" s="7"/>
      <c r="V870" s="7"/>
      <c r="W870" s="7"/>
      <c r="X870" s="7"/>
      <c r="Y870" s="7"/>
      <c r="Z870" s="7"/>
      <c r="AA870" s="7"/>
    </row>
    <row r="871" spans="13:27" x14ac:dyDescent="0.2">
      <c r="M871" s="45"/>
      <c r="N871" s="45"/>
      <c r="O871" s="45"/>
      <c r="P871" s="108"/>
      <c r="Q871" s="88"/>
      <c r="R871" s="7"/>
      <c r="S871" s="7"/>
      <c r="T871" s="7"/>
      <c r="U871" s="7"/>
      <c r="V871" s="7"/>
      <c r="W871" s="7"/>
      <c r="X871" s="7"/>
      <c r="Y871" s="7"/>
      <c r="Z871" s="7"/>
      <c r="AA871" s="7"/>
    </row>
    <row r="872" spans="13:27" x14ac:dyDescent="0.2">
      <c r="M872" s="45"/>
      <c r="N872" s="45"/>
      <c r="O872" s="45"/>
      <c r="P872" s="108"/>
      <c r="Q872" s="88"/>
      <c r="R872" s="7"/>
      <c r="S872" s="7"/>
      <c r="T872" s="7"/>
      <c r="U872" s="7"/>
      <c r="V872" s="7"/>
      <c r="W872" s="7"/>
      <c r="X872" s="7"/>
      <c r="Y872" s="7"/>
      <c r="Z872" s="7"/>
      <c r="AA872" s="7"/>
    </row>
    <row r="873" spans="13:27" x14ac:dyDescent="0.2">
      <c r="M873" s="45"/>
      <c r="N873" s="45"/>
      <c r="O873" s="45"/>
      <c r="P873" s="108"/>
      <c r="Q873" s="88"/>
      <c r="R873" s="7"/>
      <c r="S873" s="7"/>
      <c r="T873" s="7"/>
      <c r="U873" s="7"/>
      <c r="V873" s="7"/>
      <c r="W873" s="7"/>
      <c r="X873" s="7"/>
      <c r="Y873" s="7"/>
      <c r="Z873" s="7"/>
      <c r="AA873" s="7"/>
    </row>
    <row r="874" spans="13:27" x14ac:dyDescent="0.2">
      <c r="M874" s="45"/>
      <c r="N874" s="45"/>
      <c r="O874" s="45"/>
      <c r="P874" s="108"/>
      <c r="Q874" s="88"/>
      <c r="R874" s="7"/>
      <c r="S874" s="7"/>
      <c r="T874" s="7"/>
      <c r="U874" s="7"/>
      <c r="V874" s="7"/>
      <c r="W874" s="7"/>
      <c r="X874" s="7"/>
      <c r="Y874" s="7"/>
      <c r="Z874" s="7"/>
      <c r="AA874" s="7"/>
    </row>
    <row r="875" spans="13:27" x14ac:dyDescent="0.2">
      <c r="M875" s="45"/>
      <c r="N875" s="45"/>
      <c r="O875" s="45"/>
      <c r="P875" s="108"/>
      <c r="Q875" s="88"/>
      <c r="R875" s="7"/>
      <c r="S875" s="7"/>
      <c r="T875" s="7"/>
      <c r="U875" s="7"/>
      <c r="V875" s="7"/>
      <c r="W875" s="7"/>
      <c r="X875" s="7"/>
      <c r="Y875" s="7"/>
      <c r="Z875" s="7"/>
      <c r="AA875" s="7"/>
    </row>
    <row r="876" spans="13:27" x14ac:dyDescent="0.2">
      <c r="M876" s="45"/>
      <c r="N876" s="45"/>
      <c r="O876" s="45"/>
      <c r="P876" s="108"/>
      <c r="Q876" s="88"/>
      <c r="R876" s="7"/>
      <c r="S876" s="7"/>
      <c r="T876" s="7"/>
      <c r="U876" s="7"/>
      <c r="V876" s="7"/>
      <c r="W876" s="7"/>
      <c r="X876" s="7"/>
      <c r="Y876" s="7"/>
      <c r="Z876" s="7"/>
      <c r="AA876" s="7"/>
    </row>
    <row r="877" spans="13:27" x14ac:dyDescent="0.2">
      <c r="M877" s="45"/>
      <c r="N877" s="45"/>
      <c r="O877" s="45"/>
      <c r="P877" s="108"/>
      <c r="Q877" s="88"/>
      <c r="R877" s="7"/>
      <c r="S877" s="7"/>
      <c r="T877" s="7"/>
      <c r="U877" s="7"/>
      <c r="V877" s="7"/>
      <c r="W877" s="7"/>
      <c r="X877" s="7"/>
      <c r="Y877" s="7"/>
      <c r="Z877" s="7"/>
      <c r="AA877" s="7"/>
    </row>
    <row r="878" spans="13:27" x14ac:dyDescent="0.2">
      <c r="M878" s="45"/>
      <c r="N878" s="45"/>
      <c r="O878" s="45"/>
      <c r="P878" s="108"/>
      <c r="Q878" s="88"/>
      <c r="R878" s="7"/>
      <c r="S878" s="7"/>
      <c r="T878" s="7"/>
      <c r="U878" s="7"/>
      <c r="V878" s="7"/>
      <c r="W878" s="7"/>
      <c r="X878" s="7"/>
      <c r="Y878" s="7"/>
      <c r="Z878" s="7"/>
      <c r="AA878" s="7"/>
    </row>
    <row r="879" spans="13:27" x14ac:dyDescent="0.2">
      <c r="M879" s="45"/>
      <c r="N879" s="45"/>
      <c r="O879" s="45"/>
      <c r="P879" s="108"/>
      <c r="Q879" s="88"/>
      <c r="R879" s="7"/>
      <c r="S879" s="7"/>
      <c r="T879" s="7"/>
      <c r="U879" s="7"/>
      <c r="V879" s="7"/>
      <c r="W879" s="7"/>
      <c r="X879" s="7"/>
      <c r="Y879" s="7"/>
      <c r="Z879" s="7"/>
      <c r="AA879" s="7"/>
    </row>
    <row r="880" spans="13:27" x14ac:dyDescent="0.2">
      <c r="M880" s="45"/>
      <c r="N880" s="45"/>
      <c r="O880" s="45"/>
      <c r="P880" s="108"/>
      <c r="Q880" s="88"/>
      <c r="R880" s="7"/>
      <c r="S880" s="7"/>
      <c r="T880" s="7"/>
      <c r="U880" s="7"/>
      <c r="V880" s="7"/>
      <c r="W880" s="7"/>
      <c r="X880" s="7"/>
      <c r="Y880" s="7"/>
      <c r="Z880" s="7"/>
      <c r="AA880" s="7"/>
    </row>
    <row r="881" spans="13:27" x14ac:dyDescent="0.2">
      <c r="M881" s="45"/>
      <c r="N881" s="45"/>
      <c r="O881" s="45"/>
      <c r="P881" s="108"/>
      <c r="Q881" s="88"/>
      <c r="R881" s="7"/>
      <c r="S881" s="7"/>
      <c r="T881" s="7"/>
      <c r="U881" s="7"/>
      <c r="V881" s="7"/>
      <c r="W881" s="7"/>
      <c r="X881" s="7"/>
      <c r="Y881" s="7"/>
      <c r="Z881" s="7"/>
      <c r="AA881" s="7"/>
    </row>
    <row r="882" spans="13:27" x14ac:dyDescent="0.2">
      <c r="M882" s="45"/>
      <c r="N882" s="45"/>
      <c r="O882" s="45"/>
      <c r="P882" s="108"/>
      <c r="Q882" s="88"/>
      <c r="R882" s="7"/>
      <c r="S882" s="7"/>
      <c r="T882" s="7"/>
      <c r="U882" s="7"/>
      <c r="V882" s="7"/>
      <c r="W882" s="7"/>
      <c r="X882" s="7"/>
      <c r="Y882" s="7"/>
      <c r="Z882" s="7"/>
      <c r="AA882" s="7"/>
    </row>
    <row r="883" spans="13:27" x14ac:dyDescent="0.2">
      <c r="M883" s="45"/>
      <c r="N883" s="45"/>
      <c r="O883" s="45"/>
      <c r="P883" s="108"/>
      <c r="Q883" s="88"/>
      <c r="R883" s="7"/>
      <c r="S883" s="7"/>
      <c r="T883" s="7"/>
      <c r="U883" s="7"/>
      <c r="V883" s="7"/>
      <c r="W883" s="7"/>
      <c r="X883" s="7"/>
      <c r="Y883" s="7"/>
      <c r="Z883" s="7"/>
      <c r="AA883" s="7"/>
    </row>
    <row r="884" spans="13:27" x14ac:dyDescent="0.2">
      <c r="M884" s="45"/>
      <c r="N884" s="45"/>
      <c r="O884" s="45"/>
      <c r="P884" s="108"/>
      <c r="Q884" s="88"/>
      <c r="R884" s="7"/>
      <c r="S884" s="7"/>
      <c r="T884" s="7"/>
      <c r="U884" s="7"/>
      <c r="V884" s="7"/>
      <c r="W884" s="7"/>
      <c r="X884" s="7"/>
      <c r="Y884" s="7"/>
      <c r="Z884" s="7"/>
      <c r="AA884" s="7"/>
    </row>
    <row r="885" spans="13:27" x14ac:dyDescent="0.2">
      <c r="M885" s="45"/>
      <c r="N885" s="45"/>
      <c r="O885" s="45"/>
      <c r="P885" s="108"/>
      <c r="Q885" s="88"/>
      <c r="R885" s="7"/>
      <c r="S885" s="7"/>
      <c r="T885" s="7"/>
      <c r="U885" s="7"/>
      <c r="V885" s="7"/>
      <c r="W885" s="7"/>
      <c r="X885" s="7"/>
      <c r="Y885" s="7"/>
      <c r="Z885" s="7"/>
      <c r="AA885" s="7"/>
    </row>
    <row r="886" spans="13:27" x14ac:dyDescent="0.2">
      <c r="M886" s="45"/>
      <c r="N886" s="45"/>
      <c r="O886" s="45"/>
      <c r="P886" s="108"/>
      <c r="Q886" s="88"/>
      <c r="R886" s="7"/>
      <c r="S886" s="7"/>
      <c r="T886" s="7"/>
      <c r="U886" s="7"/>
      <c r="V886" s="7"/>
      <c r="W886" s="7"/>
      <c r="X886" s="7"/>
      <c r="Y886" s="7"/>
      <c r="Z886" s="7"/>
      <c r="AA886" s="7"/>
    </row>
    <row r="887" spans="13:27" x14ac:dyDescent="0.2">
      <c r="M887" s="45"/>
      <c r="N887" s="45"/>
      <c r="O887" s="45"/>
      <c r="P887" s="108"/>
      <c r="Q887" s="88"/>
      <c r="R887" s="7"/>
      <c r="S887" s="7"/>
      <c r="T887" s="7"/>
      <c r="U887" s="7"/>
      <c r="V887" s="7"/>
      <c r="W887" s="7"/>
      <c r="X887" s="7"/>
      <c r="Y887" s="7"/>
      <c r="Z887" s="7"/>
      <c r="AA887" s="7"/>
    </row>
    <row r="888" spans="13:27" x14ac:dyDescent="0.2">
      <c r="M888" s="45"/>
      <c r="N888" s="45"/>
      <c r="O888" s="45"/>
      <c r="P888" s="108"/>
      <c r="Q888" s="88"/>
      <c r="R888" s="7"/>
      <c r="S888" s="7"/>
      <c r="T888" s="7"/>
      <c r="U888" s="7"/>
      <c r="V888" s="7"/>
      <c r="W888" s="7"/>
      <c r="X888" s="7"/>
      <c r="Y888" s="7"/>
      <c r="Z888" s="7"/>
      <c r="AA888" s="7"/>
    </row>
    <row r="889" spans="13:27" x14ac:dyDescent="0.2">
      <c r="M889" s="45"/>
      <c r="N889" s="45"/>
      <c r="O889" s="45"/>
      <c r="P889" s="108"/>
      <c r="Q889" s="88"/>
      <c r="R889" s="7"/>
      <c r="S889" s="7"/>
      <c r="T889" s="7"/>
      <c r="U889" s="7"/>
      <c r="V889" s="7"/>
      <c r="W889" s="7"/>
      <c r="X889" s="7"/>
      <c r="Y889" s="7"/>
      <c r="Z889" s="7"/>
      <c r="AA889" s="7"/>
    </row>
    <row r="890" spans="13:27" x14ac:dyDescent="0.2">
      <c r="M890" s="45"/>
      <c r="N890" s="45"/>
      <c r="O890" s="45"/>
      <c r="P890" s="108"/>
      <c r="Q890" s="88"/>
      <c r="R890" s="7"/>
      <c r="S890" s="7"/>
      <c r="T890" s="7"/>
      <c r="U890" s="7"/>
      <c r="V890" s="7"/>
      <c r="W890" s="7"/>
      <c r="X890" s="7"/>
      <c r="Y890" s="7"/>
      <c r="Z890" s="7"/>
      <c r="AA890" s="7"/>
    </row>
    <row r="891" spans="13:27" x14ac:dyDescent="0.2">
      <c r="M891" s="45"/>
      <c r="N891" s="45"/>
      <c r="O891" s="45"/>
      <c r="P891" s="108"/>
      <c r="Q891" s="88"/>
      <c r="R891" s="7"/>
      <c r="S891" s="7"/>
      <c r="T891" s="7"/>
      <c r="U891" s="7"/>
      <c r="V891" s="7"/>
      <c r="W891" s="7"/>
      <c r="X891" s="7"/>
      <c r="Y891" s="7"/>
      <c r="Z891" s="7"/>
      <c r="AA891" s="7"/>
    </row>
    <row r="892" spans="13:27" x14ac:dyDescent="0.2">
      <c r="M892" s="45"/>
      <c r="N892" s="45"/>
      <c r="O892" s="45"/>
      <c r="P892" s="108"/>
      <c r="Q892" s="88"/>
      <c r="R892" s="7"/>
      <c r="S892" s="7"/>
      <c r="T892" s="7"/>
      <c r="U892" s="7"/>
      <c r="V892" s="7"/>
      <c r="W892" s="7"/>
      <c r="X892" s="7"/>
      <c r="Y892" s="7"/>
      <c r="Z892" s="7"/>
      <c r="AA892" s="7"/>
    </row>
    <row r="893" spans="13:27" x14ac:dyDescent="0.2">
      <c r="M893" s="45"/>
      <c r="N893" s="45"/>
      <c r="O893" s="45"/>
      <c r="P893" s="108"/>
      <c r="Q893" s="88"/>
      <c r="R893" s="7"/>
      <c r="S893" s="7"/>
      <c r="T893" s="7"/>
      <c r="U893" s="7"/>
      <c r="V893" s="7"/>
      <c r="W893" s="7"/>
      <c r="X893" s="7"/>
      <c r="Y893" s="7"/>
      <c r="Z893" s="7"/>
      <c r="AA893" s="7"/>
    </row>
    <row r="894" spans="13:27" x14ac:dyDescent="0.2">
      <c r="M894" s="45"/>
      <c r="N894" s="45"/>
      <c r="O894" s="45"/>
      <c r="P894" s="108"/>
      <c r="Q894" s="88"/>
      <c r="R894" s="7"/>
      <c r="S894" s="7"/>
      <c r="T894" s="7"/>
      <c r="U894" s="7"/>
      <c r="V894" s="7"/>
      <c r="W894" s="7"/>
      <c r="X894" s="7"/>
      <c r="Y894" s="7"/>
      <c r="Z894" s="7"/>
      <c r="AA894" s="7"/>
    </row>
    <row r="895" spans="13:27" x14ac:dyDescent="0.2">
      <c r="M895" s="45"/>
      <c r="N895" s="45"/>
      <c r="O895" s="45"/>
      <c r="P895" s="108"/>
      <c r="Q895" s="88"/>
      <c r="R895" s="7"/>
      <c r="S895" s="7"/>
      <c r="T895" s="7"/>
      <c r="U895" s="7"/>
      <c r="V895" s="7"/>
      <c r="W895" s="7"/>
      <c r="X895" s="7"/>
      <c r="Y895" s="7"/>
      <c r="Z895" s="7"/>
      <c r="AA895" s="7"/>
    </row>
    <row r="896" spans="13:27" x14ac:dyDescent="0.2">
      <c r="M896" s="45"/>
      <c r="N896" s="45"/>
      <c r="O896" s="45"/>
      <c r="P896" s="108"/>
      <c r="Q896" s="88"/>
      <c r="R896" s="7"/>
      <c r="S896" s="7"/>
      <c r="T896" s="7"/>
      <c r="U896" s="7"/>
      <c r="V896" s="7"/>
      <c r="W896" s="7"/>
      <c r="X896" s="7"/>
      <c r="Y896" s="7"/>
      <c r="Z896" s="7"/>
      <c r="AA896" s="7"/>
    </row>
    <row r="897" spans="13:27" x14ac:dyDescent="0.2">
      <c r="M897" s="45"/>
      <c r="N897" s="45"/>
      <c r="O897" s="45"/>
      <c r="P897" s="108"/>
      <c r="Q897" s="88"/>
      <c r="R897" s="7"/>
      <c r="S897" s="7"/>
      <c r="T897" s="7"/>
      <c r="U897" s="7"/>
      <c r="V897" s="7"/>
      <c r="W897" s="7"/>
      <c r="X897" s="7"/>
      <c r="Y897" s="7"/>
      <c r="Z897" s="7"/>
      <c r="AA897" s="7"/>
    </row>
    <row r="898" spans="13:27" x14ac:dyDescent="0.2">
      <c r="M898" s="45"/>
      <c r="N898" s="45"/>
      <c r="O898" s="45"/>
      <c r="P898" s="108"/>
      <c r="Q898" s="88"/>
      <c r="R898" s="7"/>
      <c r="S898" s="7"/>
      <c r="T898" s="7"/>
      <c r="U898" s="7"/>
      <c r="V898" s="7"/>
      <c r="W898" s="7"/>
      <c r="X898" s="7"/>
      <c r="Y898" s="7"/>
      <c r="Z898" s="7"/>
      <c r="AA898" s="7"/>
    </row>
    <row r="899" spans="13:27" x14ac:dyDescent="0.2">
      <c r="M899" s="45"/>
      <c r="N899" s="45"/>
      <c r="O899" s="45"/>
      <c r="P899" s="108"/>
      <c r="Q899" s="88"/>
      <c r="R899" s="7"/>
      <c r="S899" s="7"/>
      <c r="T899" s="7"/>
      <c r="U899" s="7"/>
      <c r="V899" s="7"/>
      <c r="W899" s="7"/>
      <c r="X899" s="7"/>
      <c r="Y899" s="7"/>
      <c r="Z899" s="7"/>
      <c r="AA899" s="7"/>
    </row>
    <row r="900" spans="13:27" x14ac:dyDescent="0.2">
      <c r="M900" s="45"/>
      <c r="N900" s="45"/>
      <c r="O900" s="45"/>
      <c r="P900" s="108"/>
      <c r="Q900" s="88"/>
      <c r="R900" s="7"/>
      <c r="S900" s="7"/>
      <c r="T900" s="7"/>
      <c r="U900" s="7"/>
      <c r="V900" s="7"/>
      <c r="W900" s="7"/>
      <c r="X900" s="7"/>
      <c r="Y900" s="7"/>
      <c r="Z900" s="7"/>
      <c r="AA900" s="7"/>
    </row>
    <row r="901" spans="13:27" x14ac:dyDescent="0.2">
      <c r="M901" s="45"/>
      <c r="N901" s="45"/>
      <c r="O901" s="45"/>
      <c r="P901" s="108"/>
      <c r="Q901" s="88"/>
      <c r="R901" s="7"/>
      <c r="S901" s="7"/>
      <c r="T901" s="7"/>
      <c r="U901" s="7"/>
      <c r="V901" s="7"/>
      <c r="W901" s="7"/>
      <c r="X901" s="7"/>
      <c r="Y901" s="7"/>
      <c r="Z901" s="7"/>
      <c r="AA901" s="7"/>
    </row>
    <row r="902" spans="13:27" x14ac:dyDescent="0.2">
      <c r="M902" s="45"/>
      <c r="N902" s="45"/>
      <c r="O902" s="45"/>
      <c r="P902" s="108"/>
      <c r="Q902" s="88"/>
      <c r="R902" s="7"/>
      <c r="S902" s="7"/>
      <c r="T902" s="7"/>
      <c r="U902" s="7"/>
      <c r="V902" s="7"/>
      <c r="W902" s="7"/>
      <c r="X902" s="7"/>
      <c r="Y902" s="7"/>
      <c r="Z902" s="7"/>
      <c r="AA902" s="7"/>
    </row>
    <row r="903" spans="13:27" x14ac:dyDescent="0.2">
      <c r="M903" s="45"/>
      <c r="N903" s="45"/>
      <c r="O903" s="45"/>
      <c r="P903" s="108"/>
      <c r="Q903" s="88"/>
      <c r="R903" s="7"/>
      <c r="S903" s="7"/>
      <c r="T903" s="7"/>
      <c r="U903" s="7"/>
      <c r="V903" s="7"/>
      <c r="W903" s="7"/>
      <c r="X903" s="7"/>
      <c r="Y903" s="7"/>
      <c r="Z903" s="7"/>
      <c r="AA903" s="7"/>
    </row>
    <row r="904" spans="13:27" x14ac:dyDescent="0.2">
      <c r="M904" s="45"/>
      <c r="N904" s="45"/>
      <c r="O904" s="45"/>
      <c r="P904" s="108"/>
      <c r="Q904" s="88"/>
      <c r="R904" s="7"/>
      <c r="S904" s="7"/>
      <c r="T904" s="7"/>
      <c r="U904" s="7"/>
      <c r="V904" s="7"/>
      <c r="W904" s="7"/>
      <c r="X904" s="7"/>
      <c r="Y904" s="7"/>
      <c r="Z904" s="7"/>
      <c r="AA904" s="7"/>
    </row>
    <row r="905" spans="13:27" x14ac:dyDescent="0.2">
      <c r="M905" s="45"/>
      <c r="N905" s="45"/>
      <c r="O905" s="45"/>
      <c r="P905" s="108"/>
      <c r="Q905" s="88"/>
      <c r="R905" s="7"/>
      <c r="S905" s="7"/>
      <c r="T905" s="7"/>
      <c r="U905" s="7"/>
      <c r="V905" s="7"/>
      <c r="W905" s="7"/>
      <c r="X905" s="7"/>
      <c r="Y905" s="7"/>
      <c r="Z905" s="7"/>
      <c r="AA905" s="7"/>
    </row>
    <row r="906" spans="13:27" x14ac:dyDescent="0.2">
      <c r="M906" s="45"/>
      <c r="N906" s="45"/>
      <c r="O906" s="45"/>
      <c r="P906" s="108"/>
      <c r="Q906" s="88"/>
      <c r="R906" s="7"/>
      <c r="S906" s="7"/>
      <c r="T906" s="7"/>
      <c r="U906" s="7"/>
      <c r="V906" s="7"/>
      <c r="W906" s="7"/>
      <c r="X906" s="7"/>
      <c r="Y906" s="7"/>
      <c r="Z906" s="7"/>
      <c r="AA906" s="7"/>
    </row>
    <row r="907" spans="13:27" x14ac:dyDescent="0.2">
      <c r="M907" s="45"/>
      <c r="N907" s="45"/>
      <c r="O907" s="45"/>
      <c r="P907" s="108"/>
      <c r="Q907" s="88"/>
      <c r="R907" s="7"/>
      <c r="S907" s="7"/>
      <c r="T907" s="7"/>
      <c r="U907" s="7"/>
      <c r="V907" s="7"/>
      <c r="W907" s="7"/>
      <c r="X907" s="7"/>
      <c r="Y907" s="7"/>
      <c r="Z907" s="7"/>
      <c r="AA907" s="7"/>
    </row>
    <row r="908" spans="13:27" x14ac:dyDescent="0.2">
      <c r="M908" s="45"/>
      <c r="N908" s="45"/>
      <c r="O908" s="45"/>
      <c r="P908" s="108"/>
      <c r="Q908" s="88"/>
      <c r="R908" s="7"/>
      <c r="S908" s="7"/>
      <c r="T908" s="7"/>
      <c r="U908" s="7"/>
      <c r="V908" s="7"/>
      <c r="W908" s="7"/>
      <c r="X908" s="7"/>
      <c r="Y908" s="7"/>
      <c r="Z908" s="7"/>
      <c r="AA908" s="7"/>
    </row>
    <row r="909" spans="13:27" x14ac:dyDescent="0.2">
      <c r="M909" s="45"/>
      <c r="N909" s="45"/>
      <c r="O909" s="45"/>
      <c r="P909" s="108"/>
      <c r="Q909" s="88"/>
      <c r="R909" s="7"/>
      <c r="S909" s="7"/>
      <c r="T909" s="7"/>
      <c r="U909" s="7"/>
      <c r="V909" s="7"/>
      <c r="W909" s="7"/>
      <c r="X909" s="7"/>
      <c r="Y909" s="7"/>
      <c r="Z909" s="7"/>
      <c r="AA909" s="7"/>
    </row>
    <row r="910" spans="13:27" x14ac:dyDescent="0.2">
      <c r="M910" s="45"/>
      <c r="N910" s="45"/>
      <c r="O910" s="45"/>
      <c r="P910" s="108"/>
      <c r="Q910" s="88"/>
      <c r="R910" s="7"/>
      <c r="S910" s="7"/>
      <c r="T910" s="7"/>
      <c r="U910" s="7"/>
      <c r="V910" s="7"/>
      <c r="W910" s="7"/>
      <c r="X910" s="7"/>
      <c r="Y910" s="7"/>
      <c r="Z910" s="7"/>
      <c r="AA910" s="7"/>
    </row>
    <row r="911" spans="13:27" x14ac:dyDescent="0.2">
      <c r="M911" s="45"/>
      <c r="N911" s="45"/>
      <c r="O911" s="45"/>
      <c r="P911" s="108"/>
      <c r="Q911" s="88"/>
      <c r="R911" s="7"/>
      <c r="S911" s="7"/>
      <c r="T911" s="7"/>
      <c r="U911" s="7"/>
      <c r="V911" s="7"/>
      <c r="W911" s="7"/>
      <c r="X911" s="7"/>
      <c r="Y911" s="7"/>
      <c r="Z911" s="7"/>
      <c r="AA911" s="7"/>
    </row>
    <row r="912" spans="13:27" x14ac:dyDescent="0.2">
      <c r="M912" s="45"/>
      <c r="N912" s="45"/>
      <c r="O912" s="45"/>
      <c r="P912" s="108"/>
      <c r="Q912" s="88"/>
      <c r="R912" s="7"/>
      <c r="S912" s="7"/>
      <c r="T912" s="7"/>
      <c r="U912" s="7"/>
      <c r="V912" s="7"/>
      <c r="W912" s="7"/>
      <c r="X912" s="7"/>
      <c r="Y912" s="7"/>
      <c r="Z912" s="7"/>
      <c r="AA912" s="7"/>
    </row>
    <row r="913" spans="13:27" x14ac:dyDescent="0.2">
      <c r="M913" s="45"/>
      <c r="N913" s="45"/>
      <c r="O913" s="45"/>
      <c r="P913" s="108"/>
      <c r="Q913" s="88"/>
      <c r="R913" s="7"/>
      <c r="S913" s="7"/>
      <c r="T913" s="7"/>
      <c r="U913" s="7"/>
      <c r="V913" s="7"/>
      <c r="W913" s="7"/>
      <c r="X913" s="7"/>
      <c r="Y913" s="7"/>
      <c r="Z913" s="7"/>
      <c r="AA913" s="7"/>
    </row>
    <row r="914" spans="13:27" x14ac:dyDescent="0.2">
      <c r="M914" s="45"/>
      <c r="N914" s="45"/>
      <c r="O914" s="45"/>
      <c r="P914" s="108"/>
      <c r="Q914" s="88"/>
      <c r="R914" s="7"/>
      <c r="S914" s="7"/>
      <c r="T914" s="7"/>
      <c r="U914" s="7"/>
      <c r="V914" s="7"/>
      <c r="W914" s="7"/>
      <c r="X914" s="7"/>
      <c r="Y914" s="7"/>
      <c r="Z914" s="7"/>
      <c r="AA914" s="7"/>
    </row>
    <row r="915" spans="13:27" x14ac:dyDescent="0.2">
      <c r="M915" s="45"/>
      <c r="N915" s="45"/>
      <c r="O915" s="45"/>
      <c r="P915" s="108"/>
      <c r="Q915" s="88"/>
      <c r="R915" s="7"/>
      <c r="S915" s="7"/>
      <c r="T915" s="7"/>
      <c r="U915" s="7"/>
      <c r="V915" s="7"/>
      <c r="W915" s="7"/>
      <c r="X915" s="7"/>
      <c r="Y915" s="7"/>
      <c r="Z915" s="7"/>
      <c r="AA915" s="7"/>
    </row>
    <row r="916" spans="13:27" x14ac:dyDescent="0.2">
      <c r="M916" s="45"/>
      <c r="N916" s="45"/>
      <c r="O916" s="45"/>
      <c r="P916" s="108"/>
      <c r="Q916" s="88"/>
      <c r="R916" s="7"/>
      <c r="S916" s="7"/>
      <c r="T916" s="7"/>
      <c r="U916" s="7"/>
      <c r="V916" s="7"/>
      <c r="W916" s="7"/>
      <c r="X916" s="7"/>
      <c r="Y916" s="7"/>
      <c r="Z916" s="7"/>
      <c r="AA916" s="7"/>
    </row>
    <row r="917" spans="13:27" x14ac:dyDescent="0.2">
      <c r="M917" s="45"/>
      <c r="N917" s="45"/>
      <c r="O917" s="45"/>
      <c r="P917" s="108"/>
      <c r="Q917" s="88"/>
      <c r="R917" s="7"/>
      <c r="S917" s="7"/>
      <c r="T917" s="7"/>
      <c r="U917" s="7"/>
      <c r="V917" s="7"/>
      <c r="W917" s="7"/>
      <c r="X917" s="7"/>
      <c r="Y917" s="7"/>
      <c r="Z917" s="7"/>
      <c r="AA917" s="7"/>
    </row>
    <row r="918" spans="13:27" x14ac:dyDescent="0.2">
      <c r="M918" s="45"/>
      <c r="N918" s="45"/>
      <c r="O918" s="45"/>
      <c r="P918" s="108"/>
      <c r="Q918" s="88"/>
      <c r="R918" s="7"/>
      <c r="S918" s="7"/>
      <c r="T918" s="7"/>
      <c r="U918" s="7"/>
      <c r="V918" s="7"/>
      <c r="W918" s="7"/>
      <c r="X918" s="7"/>
      <c r="Y918" s="7"/>
      <c r="Z918" s="7"/>
      <c r="AA918" s="7"/>
    </row>
    <row r="919" spans="13:27" x14ac:dyDescent="0.2">
      <c r="M919" s="45"/>
      <c r="N919" s="45"/>
      <c r="O919" s="45"/>
      <c r="P919" s="108"/>
      <c r="Q919" s="88"/>
      <c r="R919" s="7"/>
      <c r="S919" s="7"/>
      <c r="T919" s="7"/>
      <c r="U919" s="7"/>
      <c r="V919" s="7"/>
      <c r="W919" s="7"/>
      <c r="X919" s="7"/>
      <c r="Y919" s="7"/>
      <c r="Z919" s="7"/>
      <c r="AA919" s="7"/>
    </row>
    <row r="920" spans="13:27" x14ac:dyDescent="0.2">
      <c r="M920" s="45"/>
      <c r="N920" s="45"/>
      <c r="O920" s="45"/>
      <c r="P920" s="108"/>
      <c r="Q920" s="88"/>
      <c r="R920" s="7"/>
      <c r="S920" s="7"/>
      <c r="T920" s="7"/>
      <c r="U920" s="7"/>
      <c r="V920" s="7"/>
      <c r="W920" s="7"/>
      <c r="X920" s="7"/>
      <c r="Y920" s="7"/>
      <c r="Z920" s="7"/>
      <c r="AA920" s="7"/>
    </row>
    <row r="921" spans="13:27" x14ac:dyDescent="0.2">
      <c r="M921" s="45"/>
      <c r="N921" s="45"/>
      <c r="O921" s="45"/>
      <c r="P921" s="108"/>
      <c r="Q921" s="88"/>
      <c r="R921" s="7"/>
      <c r="S921" s="7"/>
      <c r="T921" s="7"/>
      <c r="U921" s="7"/>
      <c r="V921" s="7"/>
      <c r="W921" s="7"/>
      <c r="X921" s="7"/>
      <c r="Y921" s="7"/>
      <c r="Z921" s="7"/>
      <c r="AA921" s="7"/>
    </row>
    <row r="922" spans="13:27" x14ac:dyDescent="0.2">
      <c r="M922" s="45"/>
      <c r="N922" s="45"/>
      <c r="O922" s="45"/>
      <c r="P922" s="108"/>
      <c r="Q922" s="88"/>
      <c r="R922" s="7"/>
      <c r="S922" s="7"/>
      <c r="T922" s="7"/>
      <c r="U922" s="7"/>
      <c r="V922" s="7"/>
      <c r="W922" s="7"/>
      <c r="X922" s="7"/>
      <c r="Y922" s="7"/>
      <c r="Z922" s="7"/>
      <c r="AA922" s="7"/>
    </row>
    <row r="923" spans="13:27" x14ac:dyDescent="0.2">
      <c r="M923" s="45"/>
      <c r="N923" s="45"/>
      <c r="O923" s="45"/>
      <c r="P923" s="108"/>
      <c r="Q923" s="88"/>
      <c r="R923" s="7"/>
      <c r="S923" s="7"/>
      <c r="T923" s="7"/>
      <c r="U923" s="7"/>
      <c r="V923" s="7"/>
      <c r="W923" s="7"/>
      <c r="X923" s="7"/>
      <c r="Y923" s="7"/>
      <c r="Z923" s="7"/>
      <c r="AA923" s="7"/>
    </row>
    <row r="924" spans="13:27" x14ac:dyDescent="0.2">
      <c r="M924" s="45"/>
      <c r="N924" s="45"/>
      <c r="O924" s="45"/>
      <c r="P924" s="108"/>
      <c r="Q924" s="88"/>
      <c r="R924" s="7"/>
      <c r="S924" s="7"/>
      <c r="T924" s="7"/>
      <c r="U924" s="7"/>
      <c r="V924" s="7"/>
      <c r="W924" s="7"/>
      <c r="X924" s="7"/>
      <c r="Y924" s="7"/>
      <c r="Z924" s="7"/>
      <c r="AA924" s="7"/>
    </row>
    <row r="925" spans="13:27" x14ac:dyDescent="0.2">
      <c r="M925" s="45"/>
      <c r="N925" s="45"/>
      <c r="O925" s="45"/>
      <c r="P925" s="108"/>
      <c r="Q925" s="88"/>
      <c r="R925" s="7"/>
      <c r="S925" s="7"/>
      <c r="T925" s="7"/>
      <c r="U925" s="7"/>
      <c r="V925" s="7"/>
      <c r="W925" s="7"/>
      <c r="X925" s="7"/>
      <c r="Y925" s="7"/>
      <c r="Z925" s="7"/>
      <c r="AA925" s="7"/>
    </row>
    <row r="926" spans="13:27" x14ac:dyDescent="0.2">
      <c r="M926" s="45"/>
      <c r="N926" s="45"/>
      <c r="O926" s="45"/>
      <c r="P926" s="108"/>
      <c r="Q926" s="88"/>
      <c r="R926" s="7"/>
      <c r="S926" s="7"/>
      <c r="T926" s="7"/>
      <c r="U926" s="7"/>
      <c r="V926" s="7"/>
      <c r="W926" s="7"/>
      <c r="X926" s="7"/>
      <c r="Y926" s="7"/>
      <c r="Z926" s="7"/>
      <c r="AA926" s="7"/>
    </row>
    <row r="927" spans="13:27" x14ac:dyDescent="0.2">
      <c r="M927" s="45"/>
      <c r="N927" s="45"/>
      <c r="O927" s="45"/>
      <c r="P927" s="108"/>
      <c r="Q927" s="88"/>
      <c r="R927" s="7"/>
      <c r="S927" s="7"/>
      <c r="T927" s="7"/>
      <c r="U927" s="7"/>
      <c r="V927" s="7"/>
      <c r="W927" s="7"/>
      <c r="X927" s="7"/>
      <c r="Y927" s="7"/>
      <c r="Z927" s="7"/>
      <c r="AA927" s="7"/>
    </row>
    <row r="928" spans="13:27" x14ac:dyDescent="0.2">
      <c r="M928" s="45"/>
      <c r="N928" s="45"/>
      <c r="O928" s="45"/>
      <c r="P928" s="108"/>
      <c r="Q928" s="88"/>
      <c r="R928" s="7"/>
      <c r="S928" s="7"/>
      <c r="T928" s="7"/>
      <c r="U928" s="7"/>
      <c r="V928" s="7"/>
      <c r="W928" s="7"/>
      <c r="X928" s="7"/>
      <c r="Y928" s="7"/>
      <c r="Z928" s="7"/>
      <c r="AA928" s="7"/>
    </row>
    <row r="929" spans="13:27" x14ac:dyDescent="0.2">
      <c r="M929" s="45"/>
      <c r="N929" s="45"/>
      <c r="O929" s="45"/>
      <c r="P929" s="108"/>
      <c r="Q929" s="88"/>
      <c r="R929" s="7"/>
      <c r="S929" s="7"/>
      <c r="T929" s="7"/>
      <c r="U929" s="7"/>
      <c r="V929" s="7"/>
      <c r="W929" s="7"/>
      <c r="X929" s="7"/>
      <c r="Y929" s="7"/>
      <c r="Z929" s="7"/>
      <c r="AA929" s="7"/>
    </row>
    <row r="930" spans="13:27" x14ac:dyDescent="0.2">
      <c r="M930" s="45"/>
      <c r="N930" s="45"/>
      <c r="O930" s="45"/>
      <c r="P930" s="108"/>
      <c r="Q930" s="88"/>
      <c r="R930" s="7"/>
      <c r="S930" s="7"/>
      <c r="T930" s="7"/>
      <c r="U930" s="7"/>
      <c r="V930" s="7"/>
      <c r="W930" s="7"/>
      <c r="X930" s="7"/>
      <c r="Y930" s="7"/>
      <c r="Z930" s="7"/>
      <c r="AA930" s="7"/>
    </row>
    <row r="931" spans="13:27" x14ac:dyDescent="0.2">
      <c r="M931" s="45"/>
      <c r="N931" s="45"/>
      <c r="O931" s="45"/>
      <c r="P931" s="108"/>
      <c r="Q931" s="88"/>
      <c r="R931" s="7"/>
      <c r="S931" s="7"/>
      <c r="T931" s="7"/>
      <c r="U931" s="7"/>
      <c r="V931" s="7"/>
      <c r="W931" s="7"/>
      <c r="X931" s="7"/>
      <c r="Y931" s="7"/>
      <c r="Z931" s="7"/>
      <c r="AA931" s="7"/>
    </row>
    <row r="932" spans="13:27" x14ac:dyDescent="0.2">
      <c r="M932" s="45"/>
      <c r="N932" s="45"/>
      <c r="O932" s="45"/>
      <c r="P932" s="108"/>
      <c r="Q932" s="88"/>
      <c r="R932" s="7"/>
      <c r="S932" s="7"/>
      <c r="T932" s="7"/>
      <c r="U932" s="7"/>
      <c r="V932" s="7"/>
      <c r="W932" s="7"/>
      <c r="X932" s="7"/>
      <c r="Y932" s="7"/>
      <c r="Z932" s="7"/>
      <c r="AA932" s="7"/>
    </row>
    <row r="933" spans="13:27" x14ac:dyDescent="0.2">
      <c r="M933" s="45"/>
      <c r="N933" s="45"/>
      <c r="O933" s="45"/>
      <c r="P933" s="108"/>
      <c r="Q933" s="88"/>
      <c r="R933" s="7"/>
      <c r="S933" s="7"/>
      <c r="T933" s="7"/>
      <c r="U933" s="7"/>
      <c r="V933" s="7"/>
      <c r="W933" s="7"/>
      <c r="X933" s="7"/>
      <c r="Y933" s="7"/>
      <c r="Z933" s="7"/>
      <c r="AA933" s="7"/>
    </row>
    <row r="934" spans="13:27" x14ac:dyDescent="0.2">
      <c r="M934" s="45"/>
      <c r="N934" s="45"/>
      <c r="O934" s="45"/>
      <c r="P934" s="108"/>
      <c r="Q934" s="88"/>
      <c r="R934" s="7"/>
      <c r="S934" s="7"/>
      <c r="T934" s="7"/>
      <c r="U934" s="7"/>
      <c r="V934" s="7"/>
      <c r="W934" s="7"/>
      <c r="X934" s="7"/>
      <c r="Y934" s="7"/>
      <c r="Z934" s="7"/>
      <c r="AA934" s="7"/>
    </row>
    <row r="935" spans="13:27" x14ac:dyDescent="0.2">
      <c r="M935" s="45"/>
      <c r="N935" s="45"/>
      <c r="O935" s="45"/>
      <c r="P935" s="108"/>
      <c r="Q935" s="88"/>
      <c r="R935" s="7"/>
      <c r="S935" s="7"/>
      <c r="T935" s="7"/>
      <c r="U935" s="7"/>
      <c r="V935" s="7"/>
      <c r="W935" s="7"/>
      <c r="X935" s="7"/>
      <c r="Y935" s="7"/>
      <c r="Z935" s="7"/>
      <c r="AA935" s="7"/>
    </row>
    <row r="936" spans="13:27" x14ac:dyDescent="0.2">
      <c r="M936" s="45"/>
      <c r="N936" s="45"/>
      <c r="O936" s="45"/>
      <c r="P936" s="108"/>
      <c r="Q936" s="88"/>
      <c r="R936" s="7"/>
      <c r="S936" s="7"/>
      <c r="T936" s="7"/>
      <c r="U936" s="7"/>
      <c r="V936" s="7"/>
      <c r="W936" s="7"/>
      <c r="X936" s="7"/>
      <c r="Y936" s="7"/>
      <c r="Z936" s="7"/>
      <c r="AA936" s="7"/>
    </row>
    <row r="937" spans="13:27" x14ac:dyDescent="0.2">
      <c r="M937" s="45"/>
      <c r="N937" s="45"/>
      <c r="O937" s="45"/>
      <c r="P937" s="108"/>
      <c r="Q937" s="88"/>
      <c r="R937" s="7"/>
      <c r="S937" s="7"/>
      <c r="T937" s="7"/>
      <c r="U937" s="7"/>
      <c r="V937" s="7"/>
      <c r="W937" s="7"/>
      <c r="X937" s="7"/>
      <c r="Y937" s="7"/>
      <c r="Z937" s="7"/>
      <c r="AA937" s="7"/>
    </row>
    <row r="938" spans="13:27" x14ac:dyDescent="0.2">
      <c r="M938" s="45"/>
      <c r="N938" s="45"/>
      <c r="O938" s="45"/>
      <c r="P938" s="108"/>
      <c r="Q938" s="88"/>
      <c r="R938" s="7"/>
      <c r="S938" s="7"/>
      <c r="T938" s="7"/>
      <c r="U938" s="7"/>
      <c r="V938" s="7"/>
      <c r="W938" s="7"/>
      <c r="X938" s="7"/>
      <c r="Y938" s="7"/>
      <c r="Z938" s="7"/>
      <c r="AA938" s="7"/>
    </row>
    <row r="939" spans="13:27" x14ac:dyDescent="0.2">
      <c r="M939" s="45"/>
      <c r="N939" s="45"/>
      <c r="O939" s="45"/>
      <c r="P939" s="108"/>
      <c r="Q939" s="88"/>
      <c r="R939" s="7"/>
      <c r="S939" s="7"/>
      <c r="T939" s="7"/>
      <c r="U939" s="7"/>
      <c r="V939" s="7"/>
      <c r="W939" s="7"/>
      <c r="X939" s="7"/>
      <c r="Y939" s="7"/>
      <c r="Z939" s="7"/>
      <c r="AA939" s="7"/>
    </row>
    <row r="940" spans="13:27" x14ac:dyDescent="0.2">
      <c r="M940" s="45"/>
      <c r="N940" s="45"/>
      <c r="O940" s="45"/>
      <c r="P940" s="108"/>
      <c r="Q940" s="88"/>
      <c r="R940" s="7"/>
      <c r="S940" s="7"/>
      <c r="T940" s="7"/>
      <c r="U940" s="7"/>
      <c r="V940" s="7"/>
      <c r="W940" s="7"/>
      <c r="X940" s="7"/>
      <c r="Y940" s="7"/>
      <c r="Z940" s="7"/>
      <c r="AA940" s="7"/>
    </row>
    <row r="941" spans="13:27" x14ac:dyDescent="0.2">
      <c r="M941" s="45"/>
      <c r="N941" s="45"/>
      <c r="O941" s="45"/>
      <c r="P941" s="108"/>
      <c r="Q941" s="88"/>
      <c r="R941" s="7"/>
      <c r="S941" s="7"/>
      <c r="T941" s="7"/>
      <c r="U941" s="7"/>
      <c r="V941" s="7"/>
      <c r="W941" s="7"/>
      <c r="X941" s="7"/>
      <c r="Y941" s="7"/>
      <c r="Z941" s="7"/>
      <c r="AA941" s="7"/>
    </row>
    <row r="942" spans="13:27" x14ac:dyDescent="0.2">
      <c r="M942" s="45"/>
      <c r="N942" s="45"/>
      <c r="O942" s="45"/>
      <c r="P942" s="108"/>
      <c r="Q942" s="88"/>
      <c r="R942" s="7"/>
      <c r="S942" s="7"/>
      <c r="T942" s="7"/>
      <c r="U942" s="7"/>
      <c r="V942" s="7"/>
      <c r="W942" s="7"/>
      <c r="X942" s="7"/>
      <c r="Y942" s="7"/>
      <c r="Z942" s="7"/>
      <c r="AA942" s="7"/>
    </row>
    <row r="943" spans="13:27" x14ac:dyDescent="0.2">
      <c r="M943" s="45"/>
      <c r="N943" s="45"/>
      <c r="O943" s="45"/>
      <c r="P943" s="108"/>
      <c r="Q943" s="88"/>
      <c r="R943" s="7"/>
      <c r="S943" s="7"/>
      <c r="T943" s="7"/>
      <c r="U943" s="7"/>
      <c r="V943" s="7"/>
      <c r="W943" s="7"/>
      <c r="X943" s="7"/>
      <c r="Y943" s="7"/>
      <c r="Z943" s="7"/>
      <c r="AA943" s="7"/>
    </row>
    <row r="944" spans="13:27" x14ac:dyDescent="0.2">
      <c r="M944" s="45"/>
      <c r="N944" s="45"/>
      <c r="O944" s="45"/>
      <c r="P944" s="108"/>
      <c r="Q944" s="88"/>
      <c r="R944" s="7"/>
      <c r="S944" s="7"/>
      <c r="T944" s="7"/>
      <c r="U944" s="7"/>
      <c r="V944" s="7"/>
      <c r="W944" s="7"/>
      <c r="X944" s="7"/>
      <c r="Y944" s="7"/>
      <c r="Z944" s="7"/>
      <c r="AA944" s="7"/>
    </row>
    <row r="945" spans="13:27" x14ac:dyDescent="0.2">
      <c r="M945" s="45"/>
      <c r="N945" s="45"/>
      <c r="O945" s="45"/>
      <c r="P945" s="108"/>
      <c r="Q945" s="88"/>
      <c r="R945" s="7"/>
      <c r="S945" s="7"/>
      <c r="T945" s="7"/>
      <c r="U945" s="7"/>
      <c r="V945" s="7"/>
      <c r="W945" s="7"/>
      <c r="X945" s="7"/>
      <c r="Y945" s="7"/>
      <c r="Z945" s="7"/>
      <c r="AA945" s="7"/>
    </row>
    <row r="946" spans="13:27" x14ac:dyDescent="0.2">
      <c r="M946" s="45"/>
      <c r="N946" s="45"/>
      <c r="O946" s="45"/>
      <c r="P946" s="108"/>
      <c r="Q946" s="88"/>
      <c r="R946" s="7"/>
      <c r="S946" s="7"/>
      <c r="T946" s="7"/>
      <c r="U946" s="7"/>
      <c r="V946" s="7"/>
      <c r="W946" s="7"/>
      <c r="X946" s="7"/>
      <c r="Y946" s="7"/>
      <c r="Z946" s="7"/>
      <c r="AA946" s="7"/>
    </row>
    <row r="947" spans="13:27" x14ac:dyDescent="0.2">
      <c r="M947" s="45"/>
      <c r="N947" s="45"/>
      <c r="O947" s="45"/>
      <c r="P947" s="108"/>
      <c r="Q947" s="88"/>
      <c r="R947" s="7"/>
      <c r="S947" s="7"/>
      <c r="T947" s="7"/>
      <c r="U947" s="7"/>
      <c r="V947" s="7"/>
      <c r="W947" s="7"/>
      <c r="X947" s="7"/>
      <c r="Y947" s="7"/>
      <c r="Z947" s="7"/>
      <c r="AA947" s="7"/>
    </row>
    <row r="948" spans="13:27" x14ac:dyDescent="0.2">
      <c r="M948" s="45"/>
      <c r="N948" s="45"/>
      <c r="O948" s="45"/>
      <c r="P948" s="108"/>
      <c r="Q948" s="88"/>
      <c r="R948" s="7"/>
      <c r="S948" s="7"/>
      <c r="T948" s="7"/>
      <c r="U948" s="7"/>
      <c r="V948" s="7"/>
      <c r="W948" s="7"/>
      <c r="X948" s="7"/>
      <c r="Y948" s="7"/>
      <c r="Z948" s="7"/>
      <c r="AA948" s="7"/>
    </row>
    <row r="949" spans="13:27" x14ac:dyDescent="0.2">
      <c r="M949" s="45"/>
      <c r="N949" s="45"/>
      <c r="O949" s="45"/>
      <c r="P949" s="108"/>
      <c r="Q949" s="88"/>
      <c r="R949" s="7"/>
      <c r="S949" s="7"/>
      <c r="T949" s="7"/>
      <c r="U949" s="7"/>
      <c r="V949" s="7"/>
      <c r="W949" s="7"/>
      <c r="X949" s="7"/>
      <c r="Y949" s="7"/>
      <c r="Z949" s="7"/>
      <c r="AA949" s="7"/>
    </row>
    <row r="950" spans="13:27" x14ac:dyDescent="0.2">
      <c r="M950" s="45"/>
      <c r="N950" s="45"/>
      <c r="O950" s="45"/>
      <c r="P950" s="108"/>
      <c r="Q950" s="88"/>
      <c r="R950" s="7"/>
      <c r="S950" s="7"/>
      <c r="T950" s="7"/>
      <c r="U950" s="7"/>
      <c r="V950" s="7"/>
      <c r="W950" s="7"/>
      <c r="X950" s="7"/>
      <c r="Y950" s="7"/>
      <c r="Z950" s="7"/>
      <c r="AA950" s="7"/>
    </row>
    <row r="951" spans="13:27" x14ac:dyDescent="0.2">
      <c r="M951" s="45"/>
      <c r="N951" s="45"/>
      <c r="O951" s="45"/>
      <c r="P951" s="108"/>
      <c r="Q951" s="88"/>
      <c r="R951" s="7"/>
      <c r="S951" s="7"/>
      <c r="T951" s="7"/>
      <c r="U951" s="7"/>
      <c r="V951" s="7"/>
      <c r="W951" s="7"/>
      <c r="X951" s="7"/>
      <c r="Y951" s="7"/>
      <c r="Z951" s="7"/>
      <c r="AA951" s="7"/>
    </row>
    <row r="952" spans="13:27" x14ac:dyDescent="0.2">
      <c r="M952" s="45"/>
      <c r="N952" s="45"/>
      <c r="O952" s="45"/>
      <c r="P952" s="108"/>
      <c r="Q952" s="88"/>
      <c r="R952" s="7"/>
      <c r="S952" s="7"/>
      <c r="T952" s="7"/>
      <c r="U952" s="7"/>
      <c r="V952" s="7"/>
      <c r="W952" s="7"/>
      <c r="X952" s="7"/>
      <c r="Y952" s="7"/>
      <c r="Z952" s="7"/>
      <c r="AA952" s="7"/>
    </row>
  </sheetData>
  <mergeCells count="18">
    <mergeCell ref="J488:K488"/>
    <mergeCell ref="G3:N3"/>
    <mergeCell ref="A6:A7"/>
    <mergeCell ref="B6:B7"/>
    <mergeCell ref="C6:C7"/>
    <mergeCell ref="D6:D7"/>
    <mergeCell ref="E6:E7"/>
    <mergeCell ref="F6:F7"/>
    <mergeCell ref="G6:G7"/>
    <mergeCell ref="L6:O6"/>
    <mergeCell ref="A448:F448"/>
    <mergeCell ref="A55:F55"/>
    <mergeCell ref="A70:F70"/>
    <mergeCell ref="A98:F98"/>
    <mergeCell ref="A171:F171"/>
    <mergeCell ref="A257:F257"/>
    <mergeCell ref="A382:F382"/>
    <mergeCell ref="H6:K6"/>
  </mergeCells>
  <phoneticPr fontId="33" type="noConversion"/>
  <printOptions horizontalCentered="1"/>
  <pageMargins left="0.39370078740157483" right="0.19685039370078741" top="0.19685039370078741" bottom="0.39370078740157483" header="0" footer="0"/>
  <pageSetup paperSize="9" scale="67" fitToHeight="15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Executie</vt:lpstr>
      <vt:lpstr>Executie!Print_Area</vt:lpstr>
      <vt:lpstr>Executie!Print_Titles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Mirela Papainopol</dc:creator>
  <cp:lastModifiedBy>Artemiza Anton</cp:lastModifiedBy>
  <cp:lastPrinted>2019-07-09T10:19:36Z</cp:lastPrinted>
  <dcterms:created xsi:type="dcterms:W3CDTF">2017-02-17T08:37:33Z</dcterms:created>
  <dcterms:modified xsi:type="dcterms:W3CDTF">2019-08-01T11:19:20Z</dcterms:modified>
</cp:coreProperties>
</file>